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00" windowWidth="15480" windowHeight="4230" tabRatio="708" activeTab="0"/>
  </bookViews>
  <sheets>
    <sheet name="Front Page" sheetId="1" r:id="rId1"/>
    <sheet name="Explanatory Materials" sheetId="2" r:id="rId2"/>
    <sheet name="Council Area Totals" sheetId="3" r:id="rId3"/>
    <sheet name="Age-sex" sheetId="4" r:id="rId4"/>
    <sheet name="Geography" sheetId="5" state="hidden" r:id="rId5"/>
    <sheet name="CENSUS COUNT" sheetId="6" state="hidden" r:id="rId6"/>
    <sheet name="ESTM_ADJ" sheetId="7" state="hidden" r:id="rId7"/>
    <sheet name="CDE" sheetId="8" state="hidden" r:id="rId8"/>
    <sheet name="NHSCR" sheetId="9" state="hidden" r:id="rId9"/>
    <sheet name="CB" sheetId="10" state="hidden" r:id="rId10"/>
    <sheet name="SUOP" sheetId="11" state="hidden" r:id="rId11"/>
    <sheet name="RESPONSE RATES" sheetId="12" state="hidden" r:id="rId12"/>
    <sheet name="ESTM" sheetId="13" state="hidden" r:id="rId13"/>
    <sheet name="OCC_HHS" sheetId="14" state="hidden" r:id="rId14"/>
    <sheet name="NRS_HH" sheetId="15" state="hidden" r:id="rId15"/>
    <sheet name="CDT_EST" sheetId="16" state="hidden" r:id="rId16"/>
    <sheet name="CDT_OC_ADJ" sheetId="17" state="hidden" r:id="rId17"/>
    <sheet name="CDT_BIA_ADJ" sheetId="18" state="hidden" r:id="rId18"/>
    <sheet name="CDT_CE_ADJ" sheetId="19" state="hidden" r:id="rId19"/>
  </sheets>
  <definedNames>
    <definedName name="_xlfn.IFERROR" hidden="1">#NAME?</definedName>
    <definedName name="Council_Areas">'Geography'!$B$1:$C$34</definedName>
    <definedName name="_xlnm.Print_Area" localSheetId="3">'Age-sex'!$B$2:$N$224</definedName>
    <definedName name="_xlnm.Print_Area" localSheetId="2">'Council Area Totals'!$B$2:$I$28</definedName>
    <definedName name="_xlnm.Print_Area" localSheetId="1">'Explanatory Materials'!$B$2:$D$45</definedName>
    <definedName name="_xlnm.Print_Area" localSheetId="0">'Front Page'!$B$8:$D$56</definedName>
  </definedNames>
  <calcPr fullCalcOnLoad="1"/>
</workbook>
</file>

<file path=xl/comments8.xml><?xml version="1.0" encoding="utf-8"?>
<comments xmlns="http://schemas.openxmlformats.org/spreadsheetml/2006/main">
  <authors>
    <author>MIS</author>
  </authors>
  <commentList>
    <comment ref="A2" authorId="0">
      <text>
        <r>
          <rPr>
            <b/>
            <sz val="8"/>
            <rFont val="Tahoma"/>
            <family val="0"/>
          </rPr>
          <t>These counts are not whole numbers - because the original estimates were not aged-on properly and a fix had to be done to get the age-sex distribution.</t>
        </r>
      </text>
    </comment>
  </commentList>
</comments>
</file>

<file path=xl/sharedStrings.xml><?xml version="1.0" encoding="utf-8"?>
<sst xmlns="http://schemas.openxmlformats.org/spreadsheetml/2006/main" count="2254" uniqueCount="178">
  <si>
    <t>http://www.gro-scotland.gov.uk/files2/stats/about/census-overview-comparative-sources-uksa.pdf</t>
  </si>
  <si>
    <t>http://www.gro-scotland.gov.uk/files2/stats/about/statement-of-admin-sources.pdf</t>
  </si>
  <si>
    <t>Information about Alternative Sources of data used for QA purposes:</t>
  </si>
  <si>
    <t>Information about Census Quality Assurance (QA) process:</t>
  </si>
  <si>
    <t>Information about Census methodology:</t>
  </si>
  <si>
    <t>Descriptive Metadata -  Short Guide to Terms Used</t>
  </si>
  <si>
    <t>How to use the pack:</t>
  </si>
  <si>
    <t>Please allow a moment for the pack to update when selecting geographies</t>
  </si>
  <si>
    <t>Defined as the number of males per 100 females</t>
  </si>
  <si>
    <t>Census estimate of usual residents</t>
  </si>
  <si>
    <t>Census estimate of households</t>
  </si>
  <si>
    <t>The number of usual residents for whom individual details were provided on a returned questionnaire.</t>
  </si>
  <si>
    <t>The number of usual residents who responded to the census divided by the census estimate of usual residents.</t>
  </si>
  <si>
    <t>Usual resident</t>
  </si>
  <si>
    <t>Age-sex population distributions for all persons, males and females with sex ratios</t>
  </si>
  <si>
    <r>
      <t>2011 Census Counts</t>
    </r>
    <r>
      <rPr>
        <b/>
        <sz val="10"/>
        <color indexed="9"/>
        <rFont val="Calibri"/>
        <family val="2"/>
      </rPr>
      <t>¹</t>
    </r>
  </si>
  <si>
    <r>
      <t>2011 Census Estimates</t>
    </r>
    <r>
      <rPr>
        <b/>
        <sz val="10"/>
        <color indexed="9"/>
        <rFont val="Calibri"/>
        <family val="2"/>
      </rPr>
      <t>¹</t>
    </r>
  </si>
  <si>
    <r>
      <t>Rolled forward estimates</t>
    </r>
    <r>
      <rPr>
        <sz val="10"/>
        <color indexed="54"/>
        <rFont val="Calibri"/>
        <family val="2"/>
      </rPr>
      <t>¹</t>
    </r>
  </si>
  <si>
    <t>To be able to use the quality assurance pack please ensure that macros are enabled</t>
  </si>
  <si>
    <t>Census count of usual residents</t>
  </si>
  <si>
    <t>Components of the census estimate of usual residents</t>
  </si>
  <si>
    <t>of which:</t>
  </si>
  <si>
    <t>Count of usual residents</t>
  </si>
  <si>
    <t>Change due to estimation and sample bias</t>
  </si>
  <si>
    <t>Change due to overcount adjustment</t>
  </si>
  <si>
    <t>Change due to bias adjustment</t>
  </si>
  <si>
    <t>Change due to CE adjustment</t>
  </si>
  <si>
    <t>Microsoft instructions for enabling macros in Excel 2003</t>
  </si>
  <si>
    <t>Council Area QA Pack:</t>
  </si>
  <si>
    <r>
      <t xml:space="preserve">Select Council Area </t>
    </r>
    <r>
      <rPr>
        <b/>
        <sz val="12"/>
        <color indexed="9"/>
        <rFont val="Calibri"/>
        <family val="2"/>
      </rPr>
      <t>→</t>
    </r>
  </si>
  <si>
    <t>Select CA</t>
  </si>
  <si>
    <t>Aberdeen City</t>
  </si>
  <si>
    <t>Aberdeenshire</t>
  </si>
  <si>
    <t>Angus</t>
  </si>
  <si>
    <t>Argyll &amp; Bute</t>
  </si>
  <si>
    <t>Scottish Borders</t>
  </si>
  <si>
    <t>Clackmannanshire</t>
  </si>
  <si>
    <t>West Dunbartonshire</t>
  </si>
  <si>
    <t>Dumfries &amp; Galloway</t>
  </si>
  <si>
    <t>Dundee City</t>
  </si>
  <si>
    <t>East Ayrshire</t>
  </si>
  <si>
    <t>East Dunbartonshire</t>
  </si>
  <si>
    <t>East Lothian</t>
  </si>
  <si>
    <t>East Renfrewshire</t>
  </si>
  <si>
    <t>Edinburgh, City of</t>
  </si>
  <si>
    <t>Falkirk</t>
  </si>
  <si>
    <t>Fife</t>
  </si>
  <si>
    <t>Glasgow City</t>
  </si>
  <si>
    <t>Highland</t>
  </si>
  <si>
    <t>Inverclyde</t>
  </si>
  <si>
    <t>Midlothian</t>
  </si>
  <si>
    <t>Moray</t>
  </si>
  <si>
    <t>North Ayrshire</t>
  </si>
  <si>
    <t>North Lanarkshire</t>
  </si>
  <si>
    <t>Orkney Islands</t>
  </si>
  <si>
    <t>Perth &amp; Kinross</t>
  </si>
  <si>
    <t>Renfrewshire</t>
  </si>
  <si>
    <t>Shetland Islands</t>
  </si>
  <si>
    <t>South Ayrshire</t>
  </si>
  <si>
    <t>South Lanarkshire</t>
  </si>
  <si>
    <t>Stirling</t>
  </si>
  <si>
    <t>West Lothian</t>
  </si>
  <si>
    <t>Eilean Siar</t>
  </si>
  <si>
    <t>Scotland</t>
  </si>
  <si>
    <t>CA Selected</t>
  </si>
  <si>
    <t>Population counts</t>
  </si>
  <si>
    <t>Census Count - Age sex distribution</t>
  </si>
  <si>
    <t>CA</t>
  </si>
  <si>
    <t>CA_NAME</t>
  </si>
  <si>
    <t>SEX</t>
  </si>
  <si>
    <t>80+</t>
  </si>
  <si>
    <t>M</t>
  </si>
  <si>
    <t>CDE</t>
  </si>
  <si>
    <t>NHSCR</t>
  </si>
  <si>
    <t>SUOP</t>
  </si>
  <si>
    <t>CB</t>
  </si>
  <si>
    <t>Estm.</t>
  </si>
  <si>
    <t>Estm. &amp; Adj.</t>
  </si>
  <si>
    <t>All</t>
  </si>
  <si>
    <r>
      <t>NHSCR</t>
    </r>
    <r>
      <rPr>
        <sz val="10"/>
        <color indexed="54"/>
        <rFont val="Calibri"/>
        <family val="2"/>
      </rPr>
      <t>²</t>
    </r>
  </si>
  <si>
    <r>
      <t>NHSCR 2011</t>
    </r>
    <r>
      <rPr>
        <sz val="10"/>
        <color indexed="54"/>
        <rFont val="Calibri"/>
        <family val="2"/>
      </rPr>
      <t>²</t>
    </r>
  </si>
  <si>
    <t>Age group</t>
  </si>
  <si>
    <t>column on data sheet</t>
  </si>
  <si>
    <t>Responses Rates</t>
  </si>
  <si>
    <t>Explanatory Materials</t>
  </si>
  <si>
    <t>Axis Lables</t>
  </si>
  <si>
    <t>0-4</t>
  </si>
  <si>
    <t xml:space="preserve"> </t>
  </si>
  <si>
    <t>Age</t>
  </si>
  <si>
    <t>5-9</t>
  </si>
  <si>
    <t>10-14</t>
  </si>
  <si>
    <t>15-19</t>
  </si>
  <si>
    <t>20-24</t>
  </si>
  <si>
    <t>25-29</t>
  </si>
  <si>
    <t>30-34</t>
  </si>
  <si>
    <t>35-39</t>
  </si>
  <si>
    <t>40-44</t>
  </si>
  <si>
    <t>45-49</t>
  </si>
  <si>
    <t>50-54</t>
  </si>
  <si>
    <t>55-59</t>
  </si>
  <si>
    <t>60-64</t>
  </si>
  <si>
    <t>65-69</t>
  </si>
  <si>
    <t>70-74</t>
  </si>
  <si>
    <t>75-79</t>
  </si>
  <si>
    <t>Total</t>
  </si>
  <si>
    <t>Response Rates</t>
  </si>
  <si>
    <t>North East</t>
  </si>
  <si>
    <t>North West</t>
  </si>
  <si>
    <t>East Midlands</t>
  </si>
  <si>
    <t>West Midlands</t>
  </si>
  <si>
    <t>East of England</t>
  </si>
  <si>
    <t>London</t>
  </si>
  <si>
    <t>South East</t>
  </si>
  <si>
    <t>South West</t>
  </si>
  <si>
    <t>Wales</t>
  </si>
  <si>
    <t>Select Region</t>
  </si>
  <si>
    <t>A</t>
  </si>
  <si>
    <t>B</t>
  </si>
  <si>
    <t>D</t>
  </si>
  <si>
    <t>E</t>
  </si>
  <si>
    <t>F</t>
  </si>
  <si>
    <t>G</t>
  </si>
  <si>
    <t>H</t>
  </si>
  <si>
    <t>J</t>
  </si>
  <si>
    <t>K</t>
  </si>
  <si>
    <t>W</t>
  </si>
  <si>
    <t>Age Sex Headings</t>
  </si>
  <si>
    <t>Yorkshire and The Humber</t>
  </si>
  <si>
    <t>http://www.scotlandscensus.gov.uk/en/censusresults/downloadablefiles.html</t>
  </si>
  <si>
    <t>2011 Census Quality Assurance (QA) Pack</t>
  </si>
  <si>
    <t>http://www.scotlandscensus.gov.uk/en/reference/glossary.html</t>
  </si>
  <si>
    <t>The count of people registered with a GP in Scotland, extracted from the May 2011 NHS patient register data.</t>
  </si>
  <si>
    <t>Anyone who, on 27 March 2011, was in the UK and had stayed or intended to stay in the UK for a period of 12 months or more, or had a permanent UK address and was outside the UK and intended to be outside the UK for fewer than 12 months.</t>
  </si>
  <si>
    <t>Source: National Records of Scotland</t>
  </si>
  <si>
    <t>For information on the components of the census estimate please see link to methodology paper in Explanatory Materials tab</t>
  </si>
  <si>
    <t>Descriptive metadata for tables in this pack is provided in the Explanatory Materials tab</t>
  </si>
  <si>
    <t>http://www.gro-scotland.gov.uk/statistics/theme/households/estimates/2011/index.html</t>
  </si>
  <si>
    <t>Households</t>
  </si>
  <si>
    <r>
      <t>Child Benefits 2011</t>
    </r>
    <r>
      <rPr>
        <sz val="10"/>
        <color indexed="54"/>
        <rFont val="Calibri"/>
        <family val="2"/>
      </rPr>
      <t>³</t>
    </r>
  </si>
  <si>
    <r>
      <t>Super Older Persons 2011</t>
    </r>
    <r>
      <rPr>
        <sz val="10"/>
        <color indexed="54"/>
        <rFont val="Calibri"/>
        <family val="2"/>
      </rPr>
      <t>⁴</t>
    </r>
    <r>
      <rPr>
        <sz val="10"/>
        <color indexed="54"/>
        <rFont val="Arial"/>
        <family val="2"/>
      </rPr>
      <t xml:space="preserve"> </t>
    </r>
  </si>
  <si>
    <r>
      <t>Source: National Records of Scotland</t>
    </r>
    <r>
      <rPr>
        <sz val="9"/>
        <color indexed="8"/>
        <rFont val="Calibri"/>
        <family val="2"/>
      </rPr>
      <t>¹</t>
    </r>
    <r>
      <rPr>
        <sz val="9"/>
        <color indexed="8"/>
        <rFont val="Arial"/>
        <family val="2"/>
      </rPr>
      <t>, National Health Service</t>
    </r>
    <r>
      <rPr>
        <sz val="9"/>
        <color indexed="8"/>
        <rFont val="Calibri"/>
        <family val="2"/>
      </rPr>
      <t>²</t>
    </r>
    <r>
      <rPr>
        <sz val="9"/>
        <color indexed="8"/>
        <rFont val="Arial"/>
        <family val="2"/>
      </rPr>
      <t>, HM Revenue and Customs</t>
    </r>
    <r>
      <rPr>
        <sz val="9"/>
        <color indexed="8"/>
        <rFont val="Calibri"/>
        <family val="2"/>
      </rPr>
      <t>³</t>
    </r>
    <r>
      <rPr>
        <sz val="9"/>
        <color indexed="8"/>
        <rFont val="Arial"/>
        <family val="2"/>
      </rPr>
      <t>, Department for Work and Pensions</t>
    </r>
    <r>
      <rPr>
        <sz val="9"/>
        <color indexed="8"/>
        <rFont val="Calibri"/>
        <family val="2"/>
      </rPr>
      <t>⁴</t>
    </r>
    <r>
      <rPr>
        <sz val="9"/>
        <color indexed="8"/>
        <rFont val="Arial"/>
        <family val="2"/>
      </rPr>
      <t xml:space="preserve"> </t>
    </r>
  </si>
  <si>
    <t>2011 Census QA Pack</t>
  </si>
  <si>
    <r>
      <t>Source: National Records of Scotland</t>
    </r>
    <r>
      <rPr>
        <sz val="8"/>
        <color indexed="8"/>
        <rFont val="Calibri"/>
        <family val="2"/>
      </rPr>
      <t>¹</t>
    </r>
    <r>
      <rPr>
        <sz val="8"/>
        <color indexed="8"/>
        <rFont val="Arial"/>
        <family val="2"/>
      </rPr>
      <t>, National Health Service</t>
    </r>
    <r>
      <rPr>
        <sz val="8"/>
        <color indexed="8"/>
        <rFont val="Calibri"/>
        <family val="2"/>
      </rPr>
      <t>²</t>
    </r>
    <r>
      <rPr>
        <sz val="8"/>
        <color indexed="8"/>
        <rFont val="Arial"/>
        <family val="2"/>
      </rPr>
      <t>, HM Revenue and Customs</t>
    </r>
    <r>
      <rPr>
        <sz val="8"/>
        <color indexed="8"/>
        <rFont val="Calibri"/>
        <family val="2"/>
      </rPr>
      <t>³</t>
    </r>
    <r>
      <rPr>
        <sz val="8"/>
        <color indexed="8"/>
        <rFont val="Arial"/>
        <family val="2"/>
      </rPr>
      <t>, Department for Work and Pensions</t>
    </r>
    <r>
      <rPr>
        <sz val="8"/>
        <color indexed="8"/>
        <rFont val="Calibri"/>
        <family val="2"/>
      </rPr>
      <t>⁴</t>
    </r>
    <r>
      <rPr>
        <sz val="8"/>
        <color indexed="8"/>
        <rFont val="Arial"/>
        <family val="2"/>
      </rPr>
      <t xml:space="preserve"> </t>
    </r>
  </si>
  <si>
    <t>Rolled forward population estimates¹</t>
  </si>
  <si>
    <t xml:space="preserve">National Health Service Central Register (NHSCR)² </t>
  </si>
  <si>
    <t>Child Benefits 2011³</t>
  </si>
  <si>
    <r>
      <t>Super Older Persons 2011</t>
    </r>
    <r>
      <rPr>
        <b/>
        <sz val="11"/>
        <rFont val="Calibri"/>
        <family val="2"/>
      </rPr>
      <t>⁴</t>
    </r>
  </si>
  <si>
    <t>A series of methods and quality reports have been published on the NRS website to support the publication of census population and household estimates</t>
  </si>
  <si>
    <t xml:space="preserve">NRS publish annual household estimates, based on information from Council Tax systems. Council Tax data provided directly from local authorities identifies whether a dwelling is occupied or vacant, based on billing discounts or exemptions that they are entitled to. An occupied dwelling is approximately equivalent to a household in the Census estimates. More information can be obtained from the National Records of Scotland publication, "Estimates of Households and Dwellings in Scotland, 2011", at:
</t>
  </si>
  <si>
    <t>NRS household estimates based on Council Tax 2011¹</t>
  </si>
  <si>
    <t>Census estimates of households occupied by at least one usual resident</t>
  </si>
  <si>
    <t>Comparator data - NRS household estimates, based on Council Tax data</t>
  </si>
  <si>
    <t>Census count of usual residents, based on returned questionnaires only</t>
  </si>
  <si>
    <t>Census count versus Census estimate of usual residents</t>
  </si>
  <si>
    <t xml:space="preserve">The census estimate of household spaces occupied by at least one usual resident. </t>
  </si>
  <si>
    <t>Census estimate of usual residents, i.e. census count with adjustment (see below)</t>
  </si>
  <si>
    <t>2011 Census Estimates</t>
  </si>
  <si>
    <t>Rolled forward estimates</t>
  </si>
  <si>
    <t>Child Benefits 2011</t>
  </si>
  <si>
    <t>Super Old Persons 2011</t>
  </si>
  <si>
    <t>Census Estimate of Occupied Households</t>
  </si>
  <si>
    <t>Figures may not add exactly due to rounding.</t>
  </si>
  <si>
    <t>Residents</t>
  </si>
  <si>
    <t>Estimates of households - Census estimates versus comparator data</t>
  </si>
  <si>
    <t>http://www.scotlandscensus.gov.uk/documents/censusresults/release1b/rel1bmethodology.pdf</t>
  </si>
  <si>
    <t>http://www.scotlandscensus.gov.uk/documents/censusresults/release1b/rel1bqualityassurance.pdf</t>
  </si>
  <si>
    <t>Population and households census data per council area can be downloaded from:</t>
  </si>
  <si>
    <t>The count of child benefits claimants, obtained from HM Revenue and Customs. This dataset may exclude certain groups who are not eligible for child benefits, such as short-term migrants. The data refer to census day.</t>
  </si>
  <si>
    <t xml:space="preserve">Data from the Department for Work and Pensions derived from a variety of sources, such as TV licensing, Winter Fuel Allowance, as well as Pension and Disability Allowances. The counts are used to assess the numbers of people aged 65 and over. Data are derived on a quarterly cycle and have been interpolated from February to May 2011 figures to provide census day estimates for comparative purposes. </t>
  </si>
  <si>
    <t>Please see the further census terminology in the Glossary on the Scotland Census website:</t>
  </si>
  <si>
    <t>The census estimate of usual residents, by age group and sex. The census estimate is an adjusted version of the census count figure to account for people who may not have been counted by the census, or who may have been counted more than once or counted in the wrong place.</t>
  </si>
  <si>
    <t>These are the population estimates which have been rolled forward from the 2001 Census to create the mid-year estimate for 2010. They have then been rolled forward from June 2010 to March 2011 to provide a census day estimate.</t>
  </si>
  <si>
    <t>Census estimate for</t>
  </si>
  <si>
    <t>Change due to communal establishment adjustment</t>
  </si>
  <si>
    <r>
      <t>Introduction</t>
    </r>
    <r>
      <rPr>
        <sz val="11"/>
        <rFont val="Arial"/>
        <family val="2"/>
      </rPr>
      <t xml:space="preserve">
This Quality Assurance Pack is part of the first release from the 2011 Scotland Census conducted by National Records of Scotland (NRS), formerly the General Register Office for Scotland (GROS). It provides a snapshot of the population and households as at census day, 27 March 2011 as well as various comparator datasets used in the quality assurance process. This is a summary version of the information that was made available to the Quality Assurance Panel during quality assurance of the census estimates.
Information is provided on the usually resident population at national and council area level, by five year age band and sex. Population data contained within the pack are rounded to the nearest 100. Households estimates are provided at national and council area level and are rounded to the nearest 10. There may be inconsistencies with comparator data published elsewhere because of rounding, disclosure control and processing to ensure consistency with census definitions.
By selecting a council area at the top of this page the pack provides an area-specific
summary of the datasets outlined in the Explanatory Materials page. </t>
    </r>
  </si>
  <si>
    <r>
      <t xml:space="preserve">
QA Pack Contents
</t>
    </r>
    <r>
      <rPr>
        <b/>
        <sz val="10"/>
        <color indexed="8"/>
        <rFont val="Arial"/>
        <family val="2"/>
      </rPr>
      <t xml:space="preserve">Front Page - </t>
    </r>
    <r>
      <rPr>
        <sz val="10"/>
        <color indexed="8"/>
        <rFont val="Arial"/>
        <family val="2"/>
      </rPr>
      <t xml:space="preserve">This contains explanatory text regarding the QA pack, a drop-down menu for selecting the desired council area, and buttons for navigating and printing the QA pack.
</t>
    </r>
    <r>
      <rPr>
        <b/>
        <sz val="10"/>
        <color indexed="8"/>
        <rFont val="Arial"/>
        <family val="2"/>
      </rPr>
      <t xml:space="preserve">Explanatory Materials - </t>
    </r>
    <r>
      <rPr>
        <sz val="10"/>
        <color indexed="8"/>
        <rFont val="Arial"/>
        <family val="2"/>
      </rPr>
      <t xml:space="preserve">This contains links to explanatory reports on methods and quality, published on the NRS website, which support the release of the census population and household estimates. Also included is a brief guide to terms used in the QA pack.
</t>
    </r>
    <r>
      <rPr>
        <b/>
        <sz val="10"/>
        <color indexed="8"/>
        <rFont val="Arial"/>
        <family val="2"/>
      </rPr>
      <t xml:space="preserve">Council Area Totals - </t>
    </r>
    <r>
      <rPr>
        <sz val="10"/>
        <color indexed="8"/>
        <rFont val="Arial"/>
        <family val="2"/>
      </rPr>
      <t xml:space="preserve">This contains census counts and estimates of usual residents and census estimates of households containing at least one usual resident compared with NRS household estimates based on Council Tax data. These are displayed for the selected council area and Scotland as a whole.
</t>
    </r>
    <r>
      <rPr>
        <b/>
        <sz val="10"/>
        <color indexed="8"/>
        <rFont val="Arial"/>
        <family val="2"/>
      </rPr>
      <t>Age-sex population distributions</t>
    </r>
    <r>
      <rPr>
        <sz val="10"/>
        <color indexed="8"/>
        <rFont val="Arial"/>
        <family val="2"/>
      </rPr>
      <t xml:space="preserve"> - This contains tables and graphs displaying the census population estimates and comparator totals by five year age group and sex for the selected council area. A separate table and graph containing sex ratios for the selected council area is provided.
</t>
    </r>
  </si>
  <si>
    <t>NRS household estimates</t>
  </si>
  <si>
    <t>Build version: 1.00   Publication version: 1</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</si>
</sst>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000"/>
    <numFmt numFmtId="167" formatCode="[$-809]dd\ mmmm\ yyyy"/>
    <numFmt numFmtId="168" formatCode="0.0000000"/>
    <numFmt numFmtId="169" formatCode="0.000000"/>
    <numFmt numFmtId="170" formatCode="0.00000"/>
    <numFmt numFmtId="171" formatCode="0.0000"/>
    <numFmt numFmtId="172" formatCode="0.0"/>
    <numFmt numFmtId="173" formatCode="#,##0.0"/>
    <numFmt numFmtId="174" formatCode="#,##0.000"/>
    <numFmt numFmtId="175" formatCode="#,##0.00000"/>
  </numFmts>
  <fonts count="67">
    <font>
      <sz val="11"/>
      <color indexed="8"/>
      <name val="Calibri"/>
      <family val="2"/>
    </font>
    <font>
      <sz val="10"/>
      <name val="Arial"/>
      <family val="2"/>
    </font>
    <font>
      <sz val="10"/>
      <color indexed="8"/>
      <name val="Arial"/>
      <family val="2"/>
    </font>
    <font>
      <b/>
      <sz val="10"/>
      <color indexed="8"/>
      <name val="Arial"/>
      <family val="2"/>
    </font>
    <font>
      <sz val="11"/>
      <name val="Arial"/>
      <family val="2"/>
    </font>
    <font>
      <sz val="9"/>
      <color indexed="8"/>
      <name val="Arial"/>
      <family val="2"/>
    </font>
    <font>
      <b/>
      <sz val="12"/>
      <color indexed="9"/>
      <name val="Calibri"/>
      <family val="2"/>
    </font>
    <font>
      <b/>
      <sz val="11"/>
      <name val="Arial"/>
      <family val="2"/>
    </font>
    <font>
      <sz val="8"/>
      <name val="Arial"/>
      <family val="2"/>
    </font>
    <font>
      <sz val="18"/>
      <color indexed="8"/>
      <name val="Arial"/>
      <family val="2"/>
    </font>
    <font>
      <b/>
      <sz val="10"/>
      <color indexed="9"/>
      <name val="Calibri"/>
      <family val="2"/>
    </font>
    <font>
      <sz val="10"/>
      <color indexed="54"/>
      <name val="Calibri"/>
      <family val="2"/>
    </font>
    <font>
      <sz val="9"/>
      <color indexed="8"/>
      <name val="Calibri"/>
      <family val="2"/>
    </font>
    <font>
      <sz val="14"/>
      <color indexed="8"/>
      <name val="Arial"/>
      <family val="2"/>
    </font>
    <font>
      <b/>
      <sz val="11"/>
      <color indexed="8"/>
      <name val="Arial"/>
      <family val="2"/>
    </font>
    <font>
      <b/>
      <sz val="11"/>
      <color indexed="8"/>
      <name val="Calibri"/>
      <family val="2"/>
    </font>
    <font>
      <sz val="11"/>
      <color indexed="10"/>
      <name val="Calibri"/>
      <family val="2"/>
    </font>
    <font>
      <sz val="11"/>
      <name val="Calibri"/>
      <family val="2"/>
    </font>
    <font>
      <sz val="12"/>
      <color indexed="8"/>
      <name val="Arial"/>
      <family val="2"/>
    </font>
    <font>
      <sz val="11"/>
      <color indexed="8"/>
      <name val="Arial"/>
      <family val="2"/>
    </font>
    <font>
      <b/>
      <sz val="16"/>
      <color indexed="8"/>
      <name val="Arial"/>
      <family val="2"/>
    </font>
    <font>
      <b/>
      <sz val="10"/>
      <color indexed="9"/>
      <name val="Arial"/>
      <family val="2"/>
    </font>
    <font>
      <sz val="10"/>
      <color indexed="54"/>
      <name val="Arial"/>
      <family val="2"/>
    </font>
    <font>
      <b/>
      <sz val="11"/>
      <color indexed="9"/>
      <name val="Arial"/>
      <family val="2"/>
    </font>
    <font>
      <b/>
      <sz val="11"/>
      <color indexed="54"/>
      <name val="Arial"/>
      <family val="2"/>
    </font>
    <font>
      <sz val="11"/>
      <color indexed="9"/>
      <name val="Arial"/>
      <family val="2"/>
    </font>
    <font>
      <sz val="11"/>
      <color indexed="55"/>
      <name val="Calibri"/>
      <family val="2"/>
    </font>
    <font>
      <sz val="11"/>
      <color indexed="57"/>
      <name val="Calibri"/>
      <family val="2"/>
    </font>
    <font>
      <b/>
      <sz val="12"/>
      <color indexed="9"/>
      <name val="Arial"/>
      <family val="2"/>
    </font>
    <font>
      <b/>
      <sz val="12"/>
      <color indexed="54"/>
      <name val="Arial"/>
      <family val="2"/>
    </font>
    <font>
      <b/>
      <sz val="12"/>
      <color indexed="10"/>
      <name val="Calibri"/>
      <family val="2"/>
    </font>
    <font>
      <sz val="14"/>
      <color indexed="54"/>
      <name val="Arial"/>
      <family val="2"/>
    </font>
    <font>
      <b/>
      <u val="single"/>
      <sz val="11"/>
      <color indexed="8"/>
      <name val="Arial"/>
      <family val="2"/>
    </font>
    <font>
      <b/>
      <sz val="12"/>
      <color indexed="10"/>
      <name val="Arial"/>
      <family val="2"/>
    </font>
    <font>
      <sz val="14"/>
      <color indexed="10"/>
      <name val="Calibri"/>
      <family val="2"/>
    </font>
    <font>
      <strike/>
      <sz val="11"/>
      <color indexed="8"/>
      <name val="Arial"/>
      <family val="2"/>
    </font>
    <font>
      <b/>
      <sz val="14"/>
      <color indexed="10"/>
      <name val="Calibri"/>
      <family val="2"/>
    </font>
    <font>
      <sz val="16"/>
      <color indexed="10"/>
      <name val="Arial"/>
      <family val="2"/>
    </font>
    <font>
      <sz val="8"/>
      <name val="Calibri"/>
      <family val="2"/>
    </font>
    <font>
      <u val="single"/>
      <sz val="10"/>
      <color indexed="12"/>
      <name val="Arial"/>
      <family val="2"/>
    </font>
    <font>
      <u val="single"/>
      <sz val="11"/>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8"/>
      <name val="Tahoma"/>
      <family val="2"/>
    </font>
    <font>
      <b/>
      <sz val="10"/>
      <name val="Arial"/>
      <family val="2"/>
    </font>
    <font>
      <b/>
      <sz val="8"/>
      <name val="Tahoma"/>
      <family val="0"/>
    </font>
    <font>
      <b/>
      <sz val="14"/>
      <color indexed="8"/>
      <name val="Arial"/>
      <family val="2"/>
    </font>
    <font>
      <sz val="8"/>
      <color indexed="8"/>
      <name val="Arial"/>
      <family val="2"/>
    </font>
    <font>
      <sz val="10"/>
      <name val="Calibri"/>
      <family val="2"/>
    </font>
    <font>
      <u val="single"/>
      <sz val="8"/>
      <color indexed="12"/>
      <name val="Arial"/>
      <family val="2"/>
    </font>
    <font>
      <sz val="8"/>
      <color indexed="8"/>
      <name val="Calibri"/>
      <family val="2"/>
    </font>
    <font>
      <b/>
      <sz val="11"/>
      <name val="Calibri"/>
      <family val="2"/>
    </font>
    <font>
      <b/>
      <sz val="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54"/>
        <bgColor indexed="64"/>
      </patternFill>
    </fill>
    <fill>
      <patternFill patternType="solid">
        <fgColor indexed="9"/>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top style="thin"/>
      <bottom style="thin"/>
    </border>
    <border>
      <left style="thin"/>
      <right/>
      <top style="thin"/>
      <bottom/>
    </border>
    <border>
      <left style="thin"/>
      <right style="thin"/>
      <top style="thin"/>
      <bottom style="thin"/>
    </border>
    <border>
      <left style="thin"/>
      <right style="thin"/>
      <top style="thin"/>
      <bottom/>
    </border>
    <border>
      <left style="thick">
        <color indexed="9"/>
      </left>
      <right/>
      <top style="thick">
        <color indexed="9"/>
      </top>
      <bottom style="thick">
        <color indexed="9"/>
      </bottom>
    </border>
    <border>
      <left/>
      <right style="thick">
        <color indexed="54"/>
      </right>
      <top style="thick">
        <color indexed="54"/>
      </top>
      <bottom style="thick">
        <color indexed="54"/>
      </bottom>
    </border>
    <border>
      <left style="thick">
        <color indexed="54"/>
      </left>
      <right/>
      <top/>
      <bottom/>
    </border>
    <border>
      <left/>
      <right style="thick">
        <color indexed="54"/>
      </right>
      <top/>
      <bottom/>
    </border>
    <border>
      <left style="thick">
        <color indexed="54"/>
      </left>
      <right/>
      <top style="thick">
        <color indexed="54"/>
      </top>
      <bottom/>
    </border>
    <border>
      <left/>
      <right/>
      <top style="thick">
        <color indexed="54"/>
      </top>
      <bottom/>
    </border>
    <border>
      <left/>
      <right style="thick">
        <color indexed="54"/>
      </right>
      <top style="thick">
        <color indexed="54"/>
      </top>
      <bottom/>
    </border>
    <border>
      <left/>
      <right style="thick">
        <color indexed="54"/>
      </right>
      <top/>
      <bottom style="thick">
        <color indexed="54"/>
      </bottom>
    </border>
    <border>
      <left style="thick">
        <color indexed="54"/>
      </left>
      <right/>
      <top/>
      <bottom style="thick">
        <color indexed="54"/>
      </bottom>
    </border>
    <border>
      <left/>
      <right/>
      <top/>
      <bottom style="thick">
        <color indexed="54"/>
      </bottom>
    </border>
    <border>
      <left style="thick">
        <color indexed="9"/>
      </left>
      <right>
        <color indexed="63"/>
      </right>
      <top>
        <color indexed="63"/>
      </top>
      <bottom>
        <color indexed="63"/>
      </bottom>
    </border>
    <border>
      <left/>
      <right/>
      <top style="thin"/>
      <bottom style="thin"/>
    </border>
    <border>
      <left/>
      <right style="thin"/>
      <top style="thin"/>
      <bottom style="thin"/>
    </border>
    <border>
      <left>
        <color indexed="63"/>
      </left>
      <right>
        <color indexed="63"/>
      </right>
      <top>
        <color indexed="63"/>
      </top>
      <bottom style="thick">
        <color indexed="54"/>
      </bottom>
    </border>
    <border>
      <left style="thick">
        <color indexed="54"/>
      </left>
      <right>
        <color indexed="63"/>
      </right>
      <top style="thick">
        <color indexed="54"/>
      </top>
      <bottom>
        <color indexed="63"/>
      </bottom>
    </border>
    <border>
      <left>
        <color indexed="63"/>
      </left>
      <right>
        <color indexed="63"/>
      </right>
      <top style="thick">
        <color indexed="54"/>
      </top>
      <bottom>
        <color indexed="63"/>
      </bottom>
    </border>
    <border>
      <left>
        <color indexed="63"/>
      </left>
      <right style="thick">
        <color indexed="54"/>
      </right>
      <top style="thick">
        <color indexed="54"/>
      </top>
      <bottom>
        <color indexed="63"/>
      </bottom>
    </border>
    <border>
      <left style="thick">
        <color indexed="54"/>
      </left>
      <right>
        <color indexed="63"/>
      </right>
      <top>
        <color indexed="63"/>
      </top>
      <bottom>
        <color indexed="63"/>
      </bottom>
    </border>
    <border>
      <left>
        <color indexed="63"/>
      </left>
      <right style="thick">
        <color indexed="54"/>
      </right>
      <top>
        <color indexed="63"/>
      </top>
      <bottom>
        <color indexed="63"/>
      </bottom>
    </border>
    <border>
      <left style="thick">
        <color indexed="54"/>
      </left>
      <right>
        <color indexed="63"/>
      </right>
      <top>
        <color indexed="63"/>
      </top>
      <bottom style="thick">
        <color indexed="54"/>
      </bottom>
    </border>
    <border>
      <left>
        <color indexed="63"/>
      </left>
      <right style="thick">
        <color indexed="54"/>
      </right>
      <top>
        <color indexed="63"/>
      </top>
      <bottom style="thick">
        <color indexed="54"/>
      </bottom>
    </border>
    <border>
      <left style="thin"/>
      <right>
        <color indexed="63"/>
      </right>
      <top>
        <color indexed="63"/>
      </top>
      <bottom>
        <color indexed="63"/>
      </bottom>
    </border>
    <border>
      <left style="thick">
        <color indexed="54"/>
      </left>
      <right/>
      <top style="thick">
        <color indexed="54"/>
      </top>
      <bottom style="thick">
        <color indexed="54"/>
      </bottom>
    </border>
    <border>
      <left/>
      <right/>
      <top style="thick">
        <color indexed="54"/>
      </top>
      <bottom style="thick">
        <color indexed="54"/>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9" borderId="0" applyNumberFormat="0" applyBorder="0" applyAlignment="0" applyProtection="0"/>
    <xf numFmtId="0" fontId="42" fillId="3" borderId="0" applyNumberFormat="0" applyBorder="0" applyAlignment="0" applyProtection="0"/>
    <xf numFmtId="0" fontId="43" fillId="20" borderId="1" applyNumberFormat="0" applyAlignment="0" applyProtection="0"/>
    <xf numFmtId="0" fontId="4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4"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7" borderId="1" applyNumberFormat="0" applyAlignment="0" applyProtection="0"/>
    <xf numFmtId="0" fontId="53" fillId="0" borderId="6" applyNumberFormat="0" applyFill="0" applyAlignment="0" applyProtection="0"/>
    <xf numFmtId="0" fontId="54"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8" fillId="0" borderId="0">
      <alignment/>
      <protection/>
    </xf>
    <xf numFmtId="0" fontId="0" fillId="23" borderId="7" applyNumberFormat="0" applyFont="0" applyAlignment="0" applyProtection="0"/>
    <xf numFmtId="0" fontId="55" fillId="20"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189">
    <xf numFmtId="0" fontId="0" fillId="0" borderId="0" xfId="0" applyAlignment="1">
      <alignment/>
    </xf>
    <xf numFmtId="0" fontId="13" fillId="0" borderId="0" xfId="0" applyFont="1" applyAlignment="1">
      <alignment/>
    </xf>
    <xf numFmtId="0" fontId="0" fillId="24" borderId="0" xfId="0" applyFill="1" applyAlignment="1">
      <alignment/>
    </xf>
    <xf numFmtId="0" fontId="16" fillId="24" borderId="0" xfId="0" applyFont="1" applyFill="1" applyAlignment="1">
      <alignment/>
    </xf>
    <xf numFmtId="0" fontId="17" fillId="24" borderId="0" xfId="0" applyFont="1" applyFill="1" applyAlignment="1">
      <alignment/>
    </xf>
    <xf numFmtId="0" fontId="13" fillId="0" borderId="0" xfId="0" applyFont="1" applyAlignment="1">
      <alignment vertical="center"/>
    </xf>
    <xf numFmtId="3" fontId="0" fillId="0" borderId="0" xfId="0" applyNumberFormat="1" applyAlignment="1">
      <alignment/>
    </xf>
    <xf numFmtId="164" fontId="0" fillId="0" borderId="0" xfId="0" applyNumberFormat="1" applyAlignment="1">
      <alignment/>
    </xf>
    <xf numFmtId="0" fontId="18" fillId="0" borderId="0" xfId="0" applyFont="1" applyAlignment="1">
      <alignment/>
    </xf>
    <xf numFmtId="0" fontId="19" fillId="0" borderId="0" xfId="0" applyFont="1" applyAlignment="1">
      <alignment/>
    </xf>
    <xf numFmtId="164" fontId="18" fillId="0" borderId="0" xfId="0" applyNumberFormat="1" applyFont="1" applyAlignment="1">
      <alignment vertical="top"/>
    </xf>
    <xf numFmtId="0" fontId="20" fillId="0" borderId="0" xfId="0" applyFont="1" applyAlignment="1">
      <alignment vertical="center"/>
    </xf>
    <xf numFmtId="164" fontId="20" fillId="0" borderId="0" xfId="0" applyNumberFormat="1" applyFont="1" applyAlignment="1">
      <alignment vertical="top"/>
    </xf>
    <xf numFmtId="0" fontId="21" fillId="0" borderId="0" xfId="0" applyFont="1" applyFill="1" applyBorder="1" applyAlignment="1" applyProtection="1">
      <alignment wrapText="1"/>
      <protection/>
    </xf>
    <xf numFmtId="49" fontId="3" fillId="0" borderId="10" xfId="0" applyNumberFormat="1" applyFont="1" applyBorder="1" applyAlignment="1" applyProtection="1">
      <alignment vertical="center"/>
      <protection/>
    </xf>
    <xf numFmtId="164" fontId="21" fillId="25" borderId="11" xfId="0" applyNumberFormat="1" applyFont="1" applyFill="1" applyBorder="1" applyAlignment="1" applyProtection="1">
      <alignment horizontal="center" wrapText="1"/>
      <protection/>
    </xf>
    <xf numFmtId="164" fontId="22" fillId="20" borderId="11" xfId="0" applyNumberFormat="1" applyFont="1" applyFill="1" applyBorder="1" applyAlignment="1" applyProtection="1">
      <alignment horizontal="center" wrapText="1"/>
      <protection/>
    </xf>
    <xf numFmtId="3" fontId="15" fillId="0" borderId="0" xfId="0" applyNumberFormat="1" applyFont="1" applyBorder="1" applyAlignment="1">
      <alignment/>
    </xf>
    <xf numFmtId="3" fontId="2" fillId="0" borderId="10" xfId="0" applyNumberFormat="1" applyFont="1" applyBorder="1" applyAlignment="1" applyProtection="1">
      <alignment horizontal="center" vertical="center"/>
      <protection/>
    </xf>
    <xf numFmtId="3" fontId="3" fillId="0" borderId="10" xfId="0" applyNumberFormat="1" applyFont="1" applyBorder="1" applyAlignment="1" applyProtection="1">
      <alignment horizontal="center" vertical="center"/>
      <protection/>
    </xf>
    <xf numFmtId="3" fontId="19" fillId="0" borderId="0" xfId="0" applyNumberFormat="1" applyFont="1" applyBorder="1" applyAlignment="1">
      <alignment horizontal="center" vertical="center"/>
    </xf>
    <xf numFmtId="0" fontId="19" fillId="0" borderId="10" xfId="0" applyFont="1" applyBorder="1" applyAlignment="1">
      <alignment horizontal="left" vertical="center"/>
    </xf>
    <xf numFmtId="3" fontId="19" fillId="0" borderId="10" xfId="0" applyNumberFormat="1" applyFont="1" applyBorder="1" applyAlignment="1">
      <alignment horizontal="center" vertical="center"/>
    </xf>
    <xf numFmtId="49" fontId="3" fillId="0" borderId="10" xfId="0" applyNumberFormat="1" applyFont="1" applyBorder="1" applyAlignment="1" applyProtection="1">
      <alignment horizontal="center" vertical="center"/>
      <protection/>
    </xf>
    <xf numFmtId="0" fontId="24" fillId="20" borderId="11" xfId="0" applyFont="1" applyFill="1" applyBorder="1" applyAlignment="1" applyProtection="1">
      <alignment horizontal="center"/>
      <protection/>
    </xf>
    <xf numFmtId="49" fontId="2" fillId="0" borderId="10" xfId="0" applyNumberFormat="1" applyFont="1" applyBorder="1" applyAlignment="1" applyProtection="1">
      <alignment horizontal="center" vertical="center"/>
      <protection/>
    </xf>
    <xf numFmtId="3" fontId="19" fillId="0" borderId="12" xfId="0" applyNumberFormat="1" applyFont="1" applyBorder="1" applyAlignment="1">
      <alignment horizontal="center" vertical="center"/>
    </xf>
    <xf numFmtId="0" fontId="21" fillId="25" borderId="13" xfId="0" applyFont="1" applyFill="1" applyBorder="1" applyAlignment="1" applyProtection="1">
      <alignment horizontal="center" wrapText="1"/>
      <protection/>
    </xf>
    <xf numFmtId="0" fontId="20" fillId="0" borderId="0" xfId="0" applyFont="1" applyAlignment="1">
      <alignment vertical="top"/>
    </xf>
    <xf numFmtId="0" fontId="2" fillId="0" borderId="0" xfId="0" applyFont="1" applyAlignment="1">
      <alignment horizontal="left" vertical="top" wrapText="1"/>
    </xf>
    <xf numFmtId="3" fontId="2" fillId="0" borderId="0" xfId="0" applyNumberFormat="1" applyFont="1" applyAlignment="1">
      <alignment horizontal="left" vertical="top" wrapText="1"/>
    </xf>
    <xf numFmtId="0" fontId="0" fillId="0" borderId="0" xfId="0" applyAlignment="1">
      <alignment/>
    </xf>
    <xf numFmtId="3" fontId="0" fillId="0" borderId="0" xfId="0" applyNumberFormat="1" applyAlignment="1">
      <alignment/>
    </xf>
    <xf numFmtId="3" fontId="25" fillId="0" borderId="12" xfId="0" applyNumberFormat="1" applyFont="1" applyFill="1" applyBorder="1" applyAlignment="1">
      <alignment horizontal="center" vertical="center"/>
    </xf>
    <xf numFmtId="0" fontId="0" fillId="0" borderId="0" xfId="0" applyAlignment="1">
      <alignment horizontal="right"/>
    </xf>
    <xf numFmtId="0" fontId="14" fillId="0" borderId="10" xfId="0" applyFont="1" applyBorder="1" applyAlignment="1">
      <alignment horizontal="left" vertical="center"/>
    </xf>
    <xf numFmtId="0" fontId="2" fillId="0" borderId="0" xfId="0" applyFont="1" applyAlignment="1">
      <alignment horizontal="left" vertical="top"/>
    </xf>
    <xf numFmtId="0" fontId="23" fillId="25" borderId="12" xfId="0" applyFont="1" applyFill="1" applyBorder="1" applyAlignment="1">
      <alignment horizontal="center" wrapText="1"/>
    </xf>
    <xf numFmtId="0" fontId="0" fillId="18" borderId="0" xfId="0" applyFill="1" applyAlignment="1">
      <alignment/>
    </xf>
    <xf numFmtId="164" fontId="0" fillId="18" borderId="0" xfId="0" applyNumberFormat="1" applyFill="1" applyAlignment="1">
      <alignment/>
    </xf>
    <xf numFmtId="0" fontId="0" fillId="26" borderId="0" xfId="0" applyFill="1" applyAlignment="1">
      <alignment/>
    </xf>
    <xf numFmtId="0" fontId="7" fillId="26" borderId="0" xfId="53" applyFont="1" applyFill="1" applyAlignment="1" applyProtection="1">
      <alignment horizontal="left" vertical="top" wrapText="1"/>
      <protection/>
    </xf>
    <xf numFmtId="0" fontId="27" fillId="26" borderId="0" xfId="0" applyFont="1" applyFill="1" applyAlignment="1">
      <alignment/>
    </xf>
    <xf numFmtId="0" fontId="18" fillId="26" borderId="0" xfId="0" applyFont="1" applyFill="1" applyAlignment="1">
      <alignment/>
    </xf>
    <xf numFmtId="2" fontId="0" fillId="26" borderId="0" xfId="0" applyNumberFormat="1" applyFill="1" applyAlignment="1">
      <alignment/>
    </xf>
    <xf numFmtId="0" fontId="28" fillId="25" borderId="14" xfId="0" applyFont="1" applyFill="1" applyBorder="1" applyAlignment="1">
      <alignment vertical="center"/>
    </xf>
    <xf numFmtId="0" fontId="29" fillId="26" borderId="15" xfId="0" applyFont="1" applyFill="1" applyBorder="1" applyAlignment="1">
      <alignment horizontal="right" vertical="center"/>
    </xf>
    <xf numFmtId="164" fontId="30" fillId="26" borderId="16" xfId="0" applyNumberFormat="1" applyFont="1" applyFill="1" applyBorder="1" applyAlignment="1">
      <alignment vertical="top" wrapText="1"/>
    </xf>
    <xf numFmtId="164" fontId="30" fillId="26" borderId="0" xfId="0" applyNumberFormat="1" applyFont="1" applyFill="1" applyBorder="1" applyAlignment="1">
      <alignment vertical="top" wrapText="1"/>
    </xf>
    <xf numFmtId="164" fontId="30" fillId="26" borderId="17" xfId="0" applyNumberFormat="1" applyFont="1" applyFill="1" applyBorder="1" applyAlignment="1">
      <alignment vertical="top" wrapText="1"/>
    </xf>
    <xf numFmtId="0" fontId="31" fillId="26" borderId="18" xfId="0" applyFont="1" applyFill="1" applyBorder="1" applyAlignment="1">
      <alignment vertical="center"/>
    </xf>
    <xf numFmtId="0" fontId="31" fillId="26" borderId="19" xfId="0" applyFont="1" applyFill="1" applyBorder="1" applyAlignment="1">
      <alignment vertical="center"/>
    </xf>
    <xf numFmtId="0" fontId="31" fillId="26" borderId="20" xfId="0" applyFont="1" applyFill="1" applyBorder="1" applyAlignment="1">
      <alignment vertical="center"/>
    </xf>
    <xf numFmtId="0" fontId="0" fillId="26" borderId="16" xfId="0" applyFill="1" applyBorder="1" applyAlignment="1">
      <alignment/>
    </xf>
    <xf numFmtId="0" fontId="0" fillId="26" borderId="0" xfId="0" applyFill="1" applyBorder="1" applyAlignment="1">
      <alignment/>
    </xf>
    <xf numFmtId="0" fontId="0" fillId="26" borderId="17" xfId="0" applyFill="1" applyBorder="1" applyAlignment="1">
      <alignment/>
    </xf>
    <xf numFmtId="0" fontId="0" fillId="26" borderId="21" xfId="0" applyFill="1" applyBorder="1" applyAlignment="1">
      <alignment/>
    </xf>
    <xf numFmtId="0" fontId="8" fillId="26" borderId="0" xfId="53" applyFont="1" applyFill="1" applyAlignment="1" applyProtection="1">
      <alignment horizontal="left" vertical="top" wrapText="1"/>
      <protection/>
    </xf>
    <xf numFmtId="0" fontId="4" fillId="26" borderId="0" xfId="53" applyFont="1" applyFill="1" applyAlignment="1" applyProtection="1">
      <alignment horizontal="left" vertical="top" wrapText="1"/>
      <protection/>
    </xf>
    <xf numFmtId="0" fontId="19" fillId="0" borderId="0" xfId="0" applyFont="1" applyAlignment="1">
      <alignment wrapText="1"/>
    </xf>
    <xf numFmtId="0" fontId="32" fillId="26" borderId="0" xfId="53" applyFont="1" applyFill="1" applyAlignment="1" applyProtection="1">
      <alignment horizontal="left" vertical="top" wrapText="1"/>
      <protection/>
    </xf>
    <xf numFmtId="0" fontId="19" fillId="26" borderId="0" xfId="0" applyFont="1" applyFill="1" applyAlignment="1">
      <alignment/>
    </xf>
    <xf numFmtId="0" fontId="0" fillId="26" borderId="22" xfId="0" applyFill="1" applyBorder="1" applyAlignment="1">
      <alignment vertical="top"/>
    </xf>
    <xf numFmtId="0" fontId="19" fillId="26" borderId="23" xfId="0" applyFont="1" applyFill="1" applyBorder="1" applyAlignment="1">
      <alignment vertical="top" wrapText="1"/>
    </xf>
    <xf numFmtId="0" fontId="0" fillId="26" borderId="21" xfId="0" applyFill="1" applyBorder="1" applyAlignment="1">
      <alignment vertical="top"/>
    </xf>
    <xf numFmtId="164" fontId="0" fillId="26" borderId="16" xfId="0" applyNumberFormat="1" applyFill="1" applyBorder="1" applyAlignment="1">
      <alignment/>
    </xf>
    <xf numFmtId="164" fontId="0" fillId="26" borderId="0" xfId="0" applyNumberFormat="1" applyFill="1" applyBorder="1" applyAlignment="1">
      <alignment/>
    </xf>
    <xf numFmtId="164" fontId="0" fillId="26" borderId="22" xfId="0" applyNumberFormat="1" applyFill="1" applyBorder="1" applyAlignment="1">
      <alignment/>
    </xf>
    <xf numFmtId="0" fontId="0" fillId="21" borderId="0" xfId="0" applyFill="1" applyAlignment="1">
      <alignment/>
    </xf>
    <xf numFmtId="0" fontId="27" fillId="21" borderId="0" xfId="0" applyFont="1" applyFill="1" applyAlignment="1">
      <alignment/>
    </xf>
    <xf numFmtId="0" fontId="0" fillId="21" borderId="0" xfId="0" applyFill="1" applyBorder="1" applyAlignment="1">
      <alignment/>
    </xf>
    <xf numFmtId="0" fontId="33" fillId="21" borderId="16" xfId="0" applyFont="1" applyFill="1" applyBorder="1" applyAlignment="1">
      <alignment vertical="center"/>
    </xf>
    <xf numFmtId="0" fontId="28" fillId="21" borderId="0" xfId="0" applyFont="1" applyFill="1" applyBorder="1" applyAlignment="1">
      <alignment vertical="center"/>
    </xf>
    <xf numFmtId="0" fontId="28" fillId="21" borderId="24" xfId="0" applyFont="1" applyFill="1" applyBorder="1" applyAlignment="1">
      <alignment vertical="center"/>
    </xf>
    <xf numFmtId="164" fontId="0" fillId="21" borderId="0" xfId="0" applyNumberFormat="1" applyFill="1" applyAlignment="1">
      <alignment/>
    </xf>
    <xf numFmtId="0" fontId="17" fillId="21" borderId="0" xfId="0" applyFont="1" applyFill="1" applyAlignment="1">
      <alignment/>
    </xf>
    <xf numFmtId="0" fontId="1" fillId="21" borderId="0" xfId="62" applyFill="1">
      <alignment/>
      <protection/>
    </xf>
    <xf numFmtId="0" fontId="1" fillId="21" borderId="0" xfId="61" applyFill="1">
      <alignment/>
      <protection/>
    </xf>
    <xf numFmtId="164" fontId="34" fillId="21" borderId="0" xfId="0" applyNumberFormat="1" applyFont="1" applyFill="1" applyBorder="1" applyAlignment="1">
      <alignment vertical="center" wrapText="1"/>
    </xf>
    <xf numFmtId="0" fontId="4" fillId="21" borderId="0" xfId="53" applyFont="1" applyFill="1" applyAlignment="1" applyProtection="1">
      <alignment horizontal="left" vertical="top" wrapText="1"/>
      <protection/>
    </xf>
    <xf numFmtId="0" fontId="19" fillId="21" borderId="0" xfId="0" applyFont="1" applyFill="1" applyAlignment="1">
      <alignment/>
    </xf>
    <xf numFmtId="0" fontId="19" fillId="21" borderId="0" xfId="0" applyFont="1" applyFill="1" applyBorder="1" applyAlignment="1">
      <alignment/>
    </xf>
    <xf numFmtId="3" fontId="0" fillId="21" borderId="0" xfId="0" applyNumberFormat="1" applyFill="1" applyAlignment="1">
      <alignment/>
    </xf>
    <xf numFmtId="165" fontId="0" fillId="21" borderId="0" xfId="0" applyNumberFormat="1" applyFill="1" applyAlignment="1">
      <alignment/>
    </xf>
    <xf numFmtId="0" fontId="26" fillId="21" borderId="0" xfId="0" applyFont="1" applyFill="1" applyAlignment="1">
      <alignment wrapText="1"/>
    </xf>
    <xf numFmtId="0" fontId="19" fillId="26" borderId="0" xfId="0" applyFont="1" applyFill="1" applyBorder="1" applyAlignment="1">
      <alignment/>
    </xf>
    <xf numFmtId="0" fontId="19" fillId="26" borderId="12" xfId="0" applyFont="1" applyFill="1" applyBorder="1" applyAlignment="1">
      <alignment/>
    </xf>
    <xf numFmtId="0" fontId="13" fillId="26" borderId="0" xfId="0" applyFont="1" applyFill="1" applyAlignment="1">
      <alignment vertical="center"/>
    </xf>
    <xf numFmtId="0" fontId="19" fillId="26" borderId="0" xfId="0" applyFont="1" applyFill="1" applyAlignment="1">
      <alignment/>
    </xf>
    <xf numFmtId="166" fontId="19" fillId="26" borderId="0" xfId="0" applyNumberFormat="1" applyFont="1" applyFill="1" applyBorder="1" applyAlignment="1">
      <alignment horizontal="center" vertical="center"/>
    </xf>
    <xf numFmtId="0" fontId="35" fillId="26" borderId="0" xfId="0" applyFont="1" applyFill="1" applyAlignment="1">
      <alignment/>
    </xf>
    <xf numFmtId="164" fontId="19" fillId="0" borderId="0" xfId="0" applyNumberFormat="1" applyFont="1" applyBorder="1" applyAlignment="1">
      <alignment horizontal="left" vertical="top" wrapText="1"/>
    </xf>
    <xf numFmtId="0" fontId="19" fillId="26" borderId="10" xfId="0" applyFont="1" applyFill="1" applyBorder="1" applyAlignment="1">
      <alignment/>
    </xf>
    <xf numFmtId="0" fontId="19" fillId="26" borderId="25" xfId="0" applyFont="1" applyFill="1" applyBorder="1" applyAlignment="1">
      <alignment/>
    </xf>
    <xf numFmtId="0" fontId="19" fillId="26" borderId="26" xfId="0" applyFont="1" applyFill="1" applyBorder="1" applyAlignment="1">
      <alignment/>
    </xf>
    <xf numFmtId="0" fontId="0" fillId="21" borderId="0" xfId="0" applyFill="1" applyAlignment="1">
      <alignment horizontal="right"/>
    </xf>
    <xf numFmtId="172" fontId="19" fillId="21" borderId="0" xfId="0" applyNumberFormat="1" applyFont="1" applyFill="1" applyAlignment="1">
      <alignment/>
    </xf>
    <xf numFmtId="0" fontId="2" fillId="0" borderId="0" xfId="0" applyFont="1" applyAlignment="1">
      <alignment/>
    </xf>
    <xf numFmtId="164" fontId="0" fillId="26" borderId="27" xfId="0" applyNumberFormat="1" applyFill="1" applyBorder="1" applyAlignment="1">
      <alignment/>
    </xf>
    <xf numFmtId="0" fontId="0" fillId="26" borderId="27" xfId="0" applyFill="1" applyBorder="1" applyAlignment="1">
      <alignment/>
    </xf>
    <xf numFmtId="0" fontId="0" fillId="26" borderId="28" xfId="0" applyFill="1" applyBorder="1" applyAlignment="1">
      <alignment/>
    </xf>
    <xf numFmtId="0" fontId="0" fillId="26" borderId="29" xfId="0" applyFill="1" applyBorder="1" applyAlignment="1">
      <alignment/>
    </xf>
    <xf numFmtId="0" fontId="0" fillId="26" borderId="30" xfId="0" applyFill="1" applyBorder="1" applyAlignment="1">
      <alignment/>
    </xf>
    <xf numFmtId="0" fontId="0" fillId="26" borderId="31" xfId="0" applyFill="1" applyBorder="1" applyAlignment="1">
      <alignment/>
    </xf>
    <xf numFmtId="0" fontId="0" fillId="26" borderId="32" xfId="0" applyFill="1" applyBorder="1" applyAlignment="1">
      <alignment/>
    </xf>
    <xf numFmtId="0" fontId="0" fillId="26" borderId="33" xfId="0" applyFill="1" applyBorder="1" applyAlignment="1">
      <alignment/>
    </xf>
    <xf numFmtId="0" fontId="0" fillId="26" borderId="34" xfId="0" applyFill="1" applyBorder="1" applyAlignment="1">
      <alignment/>
    </xf>
    <xf numFmtId="0" fontId="1" fillId="0" borderId="0" xfId="0" applyFont="1" applyFill="1" applyBorder="1" applyAlignment="1" applyProtection="1">
      <alignment/>
      <protection/>
    </xf>
    <xf numFmtId="3" fontId="0" fillId="0" borderId="0" xfId="0" applyNumberFormat="1" applyAlignment="1">
      <alignment/>
    </xf>
    <xf numFmtId="3" fontId="2" fillId="0" borderId="35" xfId="0" applyNumberFormat="1" applyFont="1" applyFill="1" applyBorder="1" applyAlignment="1" applyProtection="1">
      <alignment horizontal="center" vertical="center"/>
      <protection/>
    </xf>
    <xf numFmtId="3" fontId="1" fillId="0" borderId="0" xfId="0" applyNumberFormat="1" applyFont="1" applyFill="1" applyBorder="1" applyAlignment="1" applyProtection="1">
      <alignment/>
      <protection/>
    </xf>
    <xf numFmtId="3" fontId="0" fillId="0" borderId="0" xfId="0" applyNumberFormat="1" applyFill="1" applyBorder="1" applyAlignment="1" applyProtection="1">
      <alignment/>
      <protection/>
    </xf>
    <xf numFmtId="3" fontId="58" fillId="0" borderId="0" xfId="0" applyNumberFormat="1" applyFont="1" applyFill="1" applyBorder="1" applyAlignment="1" applyProtection="1">
      <alignment/>
      <protection/>
    </xf>
    <xf numFmtId="3" fontId="2" fillId="0" borderId="10" xfId="0" applyNumberFormat="1" applyFont="1" applyBorder="1" applyAlignment="1" applyProtection="1">
      <alignment horizontal="center" vertical="center"/>
      <protection/>
    </xf>
    <xf numFmtId="3" fontId="58" fillId="0" borderId="0" xfId="0" applyNumberFormat="1" applyFont="1" applyAlignment="1" applyProtection="1">
      <alignment/>
      <protection/>
    </xf>
    <xf numFmtId="3" fontId="0" fillId="0" borderId="0" xfId="0" applyNumberFormat="1" applyAlignment="1" applyProtection="1">
      <alignment/>
      <protection/>
    </xf>
    <xf numFmtId="0" fontId="20" fillId="3" borderId="0" xfId="0" applyNumberFormat="1" applyFont="1" applyFill="1" applyAlignment="1">
      <alignment vertical="top"/>
    </xf>
    <xf numFmtId="3" fontId="19" fillId="0" borderId="35" xfId="0" applyNumberFormat="1" applyFont="1" applyBorder="1" applyAlignment="1">
      <alignment horizontal="center" vertical="center"/>
    </xf>
    <xf numFmtId="0" fontId="0" fillId="0" borderId="0" xfId="0" applyFill="1" applyAlignment="1">
      <alignment/>
    </xf>
    <xf numFmtId="0" fontId="0" fillId="21" borderId="0" xfId="0" applyFill="1" applyAlignment="1">
      <alignment/>
    </xf>
    <xf numFmtId="0" fontId="21" fillId="21" borderId="0" xfId="0" applyFont="1" applyFill="1" applyBorder="1" applyAlignment="1" applyProtection="1">
      <alignment wrapText="1"/>
      <protection/>
    </xf>
    <xf numFmtId="0" fontId="21" fillId="25" borderId="12" xfId="0" applyFont="1" applyFill="1" applyBorder="1" applyAlignment="1" applyProtection="1">
      <alignment horizontal="center" wrapText="1"/>
      <protection/>
    </xf>
    <xf numFmtId="0" fontId="7" fillId="0" borderId="0" xfId="53" applyFont="1" applyAlignment="1" applyProtection="1">
      <alignment horizontal="left" vertical="center" wrapText="1"/>
      <protection/>
    </xf>
    <xf numFmtId="2" fontId="2" fillId="26" borderId="0" xfId="0" applyNumberFormat="1" applyFont="1" applyFill="1" applyAlignment="1">
      <alignment/>
    </xf>
    <xf numFmtId="0" fontId="60" fillId="0" borderId="0" xfId="0" applyFont="1" applyAlignment="1">
      <alignment vertical="top"/>
    </xf>
    <xf numFmtId="0" fontId="14" fillId="26" borderId="0" xfId="0" applyFont="1" applyFill="1" applyAlignment="1">
      <alignment/>
    </xf>
    <xf numFmtId="0" fontId="39" fillId="0" borderId="0" xfId="53" applyFont="1" applyAlignment="1" applyProtection="1">
      <alignment horizontal="left" vertical="center" wrapText="1"/>
      <protection/>
    </xf>
    <xf numFmtId="0" fontId="40" fillId="0" borderId="0" xfId="53" applyFont="1" applyAlignment="1" applyProtection="1">
      <alignment horizontal="left" vertical="center" wrapText="1"/>
      <protection/>
    </xf>
    <xf numFmtId="3" fontId="2" fillId="0" borderId="12" xfId="0" applyNumberFormat="1" applyFont="1" applyFill="1" applyBorder="1" applyAlignment="1" applyProtection="1">
      <alignment horizontal="center" vertical="center"/>
      <protection/>
    </xf>
    <xf numFmtId="3" fontId="14" fillId="0" borderId="0" xfId="0" applyNumberFormat="1" applyFont="1" applyBorder="1" applyAlignment="1">
      <alignment horizontal="center"/>
    </xf>
    <xf numFmtId="3" fontId="19" fillId="0" borderId="0" xfId="0" applyNumberFormat="1" applyFont="1" applyFill="1" applyBorder="1" applyAlignment="1">
      <alignment horizontal="center" vertical="center"/>
    </xf>
    <xf numFmtId="3" fontId="25" fillId="0" borderId="0" xfId="0" applyNumberFormat="1" applyFont="1" applyFill="1" applyBorder="1" applyAlignment="1">
      <alignment horizontal="center" vertical="center"/>
    </xf>
    <xf numFmtId="3" fontId="19" fillId="0" borderId="0" xfId="0" applyNumberFormat="1" applyFont="1" applyFill="1" applyBorder="1" applyAlignment="1">
      <alignment horizontal="center" vertical="center"/>
    </xf>
    <xf numFmtId="3" fontId="14" fillId="0" borderId="0" xfId="0" applyNumberFormat="1" applyFont="1" applyFill="1" applyBorder="1" applyAlignment="1">
      <alignment horizontal="center" vertical="center"/>
    </xf>
    <xf numFmtId="9" fontId="14" fillId="0" borderId="0" xfId="0" applyNumberFormat="1" applyFont="1" applyFill="1" applyBorder="1" applyAlignment="1">
      <alignment horizontal="center" vertical="center"/>
    </xf>
    <xf numFmtId="0" fontId="8" fillId="0" borderId="0" xfId="53" applyFont="1" applyAlignment="1" applyProtection="1">
      <alignment horizontal="left" vertical="top" wrapText="1"/>
      <protection/>
    </xf>
    <xf numFmtId="0" fontId="39" fillId="26" borderId="0" xfId="53" applyFont="1" applyFill="1" applyAlignment="1">
      <alignment/>
    </xf>
    <xf numFmtId="0" fontId="8" fillId="26" borderId="0" xfId="53" applyFont="1" applyFill="1" applyAlignment="1" applyProtection="1">
      <alignment horizontal="justify" vertical="top" wrapText="1"/>
      <protection/>
    </xf>
    <xf numFmtId="0" fontId="2" fillId="26" borderId="0" xfId="0" applyFont="1" applyFill="1" applyAlignment="1">
      <alignment/>
    </xf>
    <xf numFmtId="3" fontId="61" fillId="0" borderId="0" xfId="0" applyNumberFormat="1" applyFont="1" applyAlignment="1">
      <alignment vertical="top"/>
    </xf>
    <xf numFmtId="0" fontId="61" fillId="26" borderId="0" xfId="0" applyFont="1" applyFill="1" applyAlignment="1">
      <alignment/>
    </xf>
    <xf numFmtId="3" fontId="5" fillId="0" borderId="0" xfId="0" applyNumberFormat="1" applyFont="1" applyAlignment="1">
      <alignment vertical="top"/>
    </xf>
    <xf numFmtId="0" fontId="63" fillId="26" borderId="0" xfId="53" applyFont="1" applyFill="1" applyAlignment="1" applyProtection="1">
      <alignment horizontal="left" vertical="top" wrapText="1"/>
      <protection/>
    </xf>
    <xf numFmtId="3" fontId="0" fillId="0" borderId="12" xfId="0" applyNumberFormat="1" applyBorder="1" applyAlignment="1">
      <alignment/>
    </xf>
    <xf numFmtId="0" fontId="0" fillId="0" borderId="0" xfId="0" applyAlignment="1">
      <alignment/>
    </xf>
    <xf numFmtId="3" fontId="0" fillId="0" borderId="12" xfId="0" applyNumberFormat="1" applyFill="1" applyBorder="1" applyAlignment="1">
      <alignment/>
    </xf>
    <xf numFmtId="3" fontId="0" fillId="0" borderId="12" xfId="0" applyNumberFormat="1" applyBorder="1" applyAlignment="1" applyProtection="1">
      <alignment/>
      <protection/>
    </xf>
    <xf numFmtId="0" fontId="0" fillId="0" borderId="12" xfId="0" applyBorder="1" applyAlignment="1">
      <alignment/>
    </xf>
    <xf numFmtId="3" fontId="0" fillId="0" borderId="12" xfId="0" applyNumberFormat="1" applyBorder="1" applyAlignment="1">
      <alignment/>
    </xf>
    <xf numFmtId="3" fontId="19" fillId="0" borderId="10" xfId="0" applyNumberFormat="1" applyFont="1" applyFill="1" applyBorder="1" applyAlignment="1">
      <alignment horizontal="center" vertical="center"/>
    </xf>
    <xf numFmtId="3" fontId="19" fillId="0" borderId="12" xfId="0" applyNumberFormat="1" applyFont="1" applyFill="1" applyBorder="1" applyAlignment="1">
      <alignment horizontal="center" vertical="center"/>
    </xf>
    <xf numFmtId="3" fontId="14" fillId="0" borderId="10" xfId="0" applyNumberFormat="1" applyFont="1" applyFill="1" applyBorder="1" applyAlignment="1">
      <alignment horizontal="center" vertical="center"/>
    </xf>
    <xf numFmtId="3" fontId="14" fillId="0" borderId="12" xfId="0" applyNumberFormat="1" applyFont="1" applyFill="1" applyBorder="1" applyAlignment="1">
      <alignment horizontal="center" vertical="center"/>
    </xf>
    <xf numFmtId="9" fontId="19" fillId="0" borderId="12" xfId="0" applyNumberFormat="1" applyFont="1" applyFill="1" applyBorder="1" applyAlignment="1">
      <alignment horizontal="center" vertical="center"/>
    </xf>
    <xf numFmtId="9" fontId="14" fillId="0" borderId="12" xfId="0" applyNumberFormat="1" applyFont="1" applyFill="1" applyBorder="1" applyAlignment="1">
      <alignment horizontal="center" vertical="center"/>
    </xf>
    <xf numFmtId="3" fontId="25" fillId="0" borderId="10" xfId="0" applyNumberFormat="1" applyFont="1" applyFill="1" applyBorder="1" applyAlignment="1">
      <alignment horizontal="center" vertical="center"/>
    </xf>
    <xf numFmtId="9" fontId="19" fillId="0" borderId="0" xfId="0" applyNumberFormat="1" applyFont="1" applyFill="1" applyBorder="1" applyAlignment="1">
      <alignment horizontal="center" vertical="center"/>
    </xf>
    <xf numFmtId="164" fontId="22" fillId="20" borderId="12" xfId="0" applyNumberFormat="1" applyFont="1" applyFill="1" applyBorder="1" applyAlignment="1" applyProtection="1">
      <alignment horizontal="center" wrapText="1"/>
      <protection/>
    </xf>
    <xf numFmtId="164" fontId="0" fillId="3" borderId="0" xfId="0" applyNumberFormat="1" applyFill="1" applyAlignment="1">
      <alignment/>
    </xf>
    <xf numFmtId="0" fontId="19" fillId="0" borderId="0" xfId="0" applyFont="1" applyAlignment="1">
      <alignment/>
    </xf>
    <xf numFmtId="3" fontId="1" fillId="0" borderId="12" xfId="0" applyNumberFormat="1" applyFont="1" applyFill="1" applyBorder="1" applyAlignment="1" applyProtection="1">
      <alignment/>
      <protection/>
    </xf>
    <xf numFmtId="3" fontId="2" fillId="0" borderId="12" xfId="0" applyNumberFormat="1" applyFont="1" applyBorder="1" applyAlignment="1" applyProtection="1">
      <alignment horizontal="center" vertical="center"/>
      <protection/>
    </xf>
    <xf numFmtId="3" fontId="1" fillId="0" borderId="12" xfId="64" applyNumberFormat="1" applyFont="1" applyFill="1" applyBorder="1" applyProtection="1">
      <alignment/>
      <protection/>
    </xf>
    <xf numFmtId="3" fontId="0" fillId="0" borderId="12" xfId="0" applyNumberFormat="1" applyFill="1" applyBorder="1" applyAlignment="1" applyProtection="1">
      <alignment/>
      <protection/>
    </xf>
    <xf numFmtId="3" fontId="1" fillId="0" borderId="12" xfId="0" applyNumberFormat="1" applyFont="1" applyFill="1" applyBorder="1" applyAlignment="1" applyProtection="1">
      <alignment horizontal="right"/>
      <protection/>
    </xf>
    <xf numFmtId="4" fontId="0" fillId="0" borderId="12" xfId="0" applyNumberFormat="1" applyFill="1" applyBorder="1" applyAlignment="1">
      <alignment/>
    </xf>
    <xf numFmtId="3" fontId="18" fillId="0" borderId="0" xfId="63" applyNumberFormat="1" applyFont="1">
      <alignment/>
      <protection/>
    </xf>
    <xf numFmtId="0" fontId="39" fillId="0" borderId="0" xfId="53" applyFont="1" applyFill="1" applyAlignment="1" applyProtection="1">
      <alignment horizontal="left" vertical="center" wrapText="1"/>
      <protection/>
    </xf>
    <xf numFmtId="164" fontId="51" fillId="26" borderId="22" xfId="53" applyNumberFormat="1" applyFill="1" applyBorder="1" applyAlignment="1" applyProtection="1">
      <alignment horizontal="center" vertical="center" wrapText="1"/>
      <protection/>
    </xf>
    <xf numFmtId="164" fontId="51" fillId="26" borderId="23" xfId="53" applyNumberFormat="1" applyFill="1" applyBorder="1" applyAlignment="1" applyProtection="1">
      <alignment horizontal="center" vertical="center" wrapText="1"/>
      <protection/>
    </xf>
    <xf numFmtId="164" fontId="51" fillId="26" borderId="21" xfId="53" applyNumberFormat="1" applyFill="1" applyBorder="1" applyAlignment="1" applyProtection="1">
      <alignment horizontal="center" vertical="center" wrapText="1"/>
      <protection/>
    </xf>
    <xf numFmtId="164" fontId="14" fillId="0" borderId="0" xfId="0" applyNumberFormat="1" applyFont="1" applyBorder="1" applyAlignment="1">
      <alignment horizontal="left" vertical="top" wrapText="1"/>
    </xf>
    <xf numFmtId="0" fontId="33" fillId="26" borderId="36" xfId="0" applyFont="1" applyFill="1" applyBorder="1" applyAlignment="1">
      <alignment horizontal="center" vertical="center"/>
    </xf>
    <xf numFmtId="0" fontId="33" fillId="26" borderId="37" xfId="0" applyFont="1" applyFill="1" applyBorder="1" applyAlignment="1">
      <alignment horizontal="center" vertical="center"/>
    </xf>
    <xf numFmtId="0" fontId="33" fillId="26" borderId="15" xfId="0" applyFont="1" applyFill="1" applyBorder="1" applyAlignment="1">
      <alignment horizontal="center" vertical="center"/>
    </xf>
    <xf numFmtId="164" fontId="36" fillId="26" borderId="18" xfId="0" applyNumberFormat="1" applyFont="1" applyFill="1" applyBorder="1" applyAlignment="1">
      <alignment horizontal="center" vertical="top" wrapText="1"/>
    </xf>
    <xf numFmtId="164" fontId="36" fillId="26" borderId="19" xfId="0" applyNumberFormat="1" applyFont="1" applyFill="1" applyBorder="1" applyAlignment="1">
      <alignment horizontal="center" vertical="top" wrapText="1"/>
    </xf>
    <xf numFmtId="164" fontId="36" fillId="26" borderId="20" xfId="0" applyNumberFormat="1" applyFont="1" applyFill="1" applyBorder="1" applyAlignment="1">
      <alignment horizontal="center" vertical="top" wrapText="1"/>
    </xf>
    <xf numFmtId="0" fontId="31" fillId="26" borderId="18" xfId="0" applyFont="1" applyFill="1" applyBorder="1" applyAlignment="1">
      <alignment horizontal="center" vertical="center"/>
    </xf>
    <xf numFmtId="0" fontId="31" fillId="26" borderId="19" xfId="0" applyFont="1" applyFill="1" applyBorder="1" applyAlignment="1">
      <alignment horizontal="center" vertical="center"/>
    </xf>
    <xf numFmtId="0" fontId="31" fillId="26" borderId="20" xfId="0" applyFont="1" applyFill="1" applyBorder="1" applyAlignment="1">
      <alignment horizontal="center" vertical="center"/>
    </xf>
    <xf numFmtId="0" fontId="31" fillId="26" borderId="22" xfId="0" applyFont="1" applyFill="1" applyBorder="1" applyAlignment="1">
      <alignment horizontal="center" vertical="center"/>
    </xf>
    <xf numFmtId="0" fontId="31" fillId="26" borderId="23" xfId="0" applyFont="1" applyFill="1" applyBorder="1" applyAlignment="1">
      <alignment horizontal="center" vertical="center"/>
    </xf>
    <xf numFmtId="0" fontId="31" fillId="26" borderId="21" xfId="0" applyFont="1" applyFill="1" applyBorder="1" applyAlignment="1">
      <alignment horizontal="center" vertical="center"/>
    </xf>
    <xf numFmtId="164" fontId="39" fillId="0" borderId="0" xfId="53" applyNumberFormat="1" applyFont="1" applyBorder="1" applyAlignment="1" applyProtection="1">
      <alignment horizontal="left" vertical="top" wrapText="1"/>
      <protection/>
    </xf>
    <xf numFmtId="164" fontId="7" fillId="0" borderId="0" xfId="0" applyNumberFormat="1" applyFont="1" applyBorder="1" applyAlignment="1">
      <alignment horizontal="left" vertical="top" wrapText="1" shrinkToFit="1"/>
    </xf>
    <xf numFmtId="0" fontId="0" fillId="0" borderId="0" xfId="0" applyAlignment="1">
      <alignment wrapText="1"/>
    </xf>
    <xf numFmtId="0" fontId="37" fillId="21" borderId="0" xfId="0" applyFont="1" applyFill="1" applyAlignment="1">
      <alignment horizontal="center" vertical="top"/>
    </xf>
    <xf numFmtId="0" fontId="16" fillId="24" borderId="0" xfId="0" applyFont="1" applyFill="1" applyAlignment="1">
      <alignment horizont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2" xfId="57"/>
    <cellStyle name="Normal 2 3" xfId="58"/>
    <cellStyle name="Normal 2 4" xfId="59"/>
    <cellStyle name="Normal 2 5" xfId="60"/>
    <cellStyle name="Normal 3" xfId="61"/>
    <cellStyle name="Normal 4" xfId="62"/>
    <cellStyle name="Normal_Sheet2" xfId="63"/>
    <cellStyle name="Normal_TABLE4" xfId="64"/>
    <cellStyle name="Note" xfId="65"/>
    <cellStyle name="Output" xfId="66"/>
    <cellStyle name="Percent" xfId="67"/>
    <cellStyle name="Title" xfId="68"/>
    <cellStyle name="Total" xfId="69"/>
    <cellStyle name="Warning Text" xfId="70"/>
  </cellStyles>
  <dxfs count="5">
    <dxf>
      <font>
        <color indexed="9"/>
      </font>
      <fill>
        <patternFill patternType="solid">
          <bgColor indexed="9"/>
        </patternFill>
      </fill>
      <border>
        <left/>
        <right/>
        <top/>
        <bottom/>
      </border>
    </dxf>
    <dxf>
      <font>
        <color rgb="FFFF0000"/>
      </font>
    </dxf>
    <dxf>
      <font>
        <color indexed="26"/>
      </font>
      <fill>
        <patternFill>
          <bgColor indexed="10"/>
        </patternFill>
      </fill>
    </dxf>
    <dxf>
      <font>
        <color theme="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'Age-sex'!$B$4</c:f>
        </c:strRef>
      </c:tx>
      <c:layout>
        <c:manualLayout>
          <c:xMode val="factor"/>
          <c:yMode val="factor"/>
          <c:x val="-0.33"/>
          <c:y val="-0.01525"/>
        </c:manualLayout>
      </c:layout>
      <c:spPr>
        <a:noFill/>
        <a:ln>
          <a:noFill/>
        </a:ln>
      </c:spPr>
      <c:txPr>
        <a:bodyPr vert="horz" rot="0"/>
        <a:lstStyle/>
        <a:p>
          <a:pPr>
            <a:defRPr lang="en-US" cap="none" sz="1400" b="0" i="0" u="none" baseline="0">
              <a:solidFill>
                <a:srgbClr val="000000"/>
              </a:solidFill>
            </a:defRPr>
          </a:pPr>
        </a:p>
      </c:txPr>
    </c:title>
    <c:plotArea>
      <c:layout>
        <c:manualLayout>
          <c:xMode val="edge"/>
          <c:yMode val="edge"/>
          <c:x val="0.0165"/>
          <c:y val="0.0775"/>
          <c:w val="0.81175"/>
          <c:h val="0.897"/>
        </c:manualLayout>
      </c:layout>
      <c:lineChart>
        <c:grouping val="standard"/>
        <c:varyColors val="0"/>
        <c:ser>
          <c:idx val="1"/>
          <c:order val="0"/>
          <c:tx>
            <c:strRef>
              <c:f>'Age-sex'!$C$6:$C$6</c:f>
              <c:strCache>
                <c:ptCount val="1"/>
                <c:pt idx="0">
                  <c:v>2011 Census Counts¹</c:v>
                </c:pt>
              </c:strCache>
            </c:strRef>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'Age-sex'!$B$7:$B$23</c:f>
              <c:strCache/>
            </c:strRef>
          </c:cat>
          <c:val>
            <c:numRef>
              <c:f>'Age-sex'!$C$7:$C$23</c:f>
              <c:numCache/>
            </c:numRef>
          </c:val>
          <c:smooth val="0"/>
        </c:ser>
        <c:ser>
          <c:idx val="0"/>
          <c:order val="1"/>
          <c:tx>
            <c:strRef>
              <c:f>'Age-sex'!$D$6:$D$6</c:f>
              <c:strCache>
                <c:ptCount val="1"/>
                <c:pt idx="0">
                  <c:v>2011 Census Estimates¹</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'Age-sex'!$B$7:$B$23</c:f>
              <c:strCache/>
            </c:strRef>
          </c:cat>
          <c:val>
            <c:numRef>
              <c:f>'Age-sex'!$D$7:$D$23</c:f>
              <c:numCache/>
            </c:numRef>
          </c:val>
          <c:smooth val="0"/>
        </c:ser>
        <c:ser>
          <c:idx val="2"/>
          <c:order val="2"/>
          <c:tx>
            <c:strRef>
              <c:f>'Age-sex'!$E$6:$E$6</c:f>
              <c:strCache>
                <c:ptCount val="1"/>
                <c:pt idx="0">
                  <c:v>Rolled forward estimates¹</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'Age-sex'!$B$7:$B$23</c:f>
              <c:strCache/>
            </c:strRef>
          </c:cat>
          <c:val>
            <c:numRef>
              <c:f>'Age-sex'!$E$7:$E$23</c:f>
              <c:numCache/>
            </c:numRef>
          </c:val>
          <c:smooth val="0"/>
        </c:ser>
        <c:ser>
          <c:idx val="3"/>
          <c:order val="3"/>
          <c:tx>
            <c:strRef>
              <c:f>'Age-sex'!$F$6:$F$6</c:f>
              <c:strCache>
                <c:ptCount val="1"/>
                <c:pt idx="0">
                  <c:v>NHSCR 2011²</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'Age-sex'!$B$7:$B$23</c:f>
              <c:strCache/>
            </c:strRef>
          </c:cat>
          <c:val>
            <c:numRef>
              <c:f>'Age-sex'!$F$7:$F$23</c:f>
              <c:numCache/>
            </c:numRef>
          </c:val>
          <c:smooth val="0"/>
        </c:ser>
        <c:ser>
          <c:idx val="4"/>
          <c:order val="4"/>
          <c:tx>
            <c:strRef>
              <c:f>'Age-sex'!$H$6:$H$6</c:f>
              <c:strCache>
                <c:ptCount val="1"/>
                <c:pt idx="0">
                  <c:v>Super Older Persons 2011⁴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'Age-sex'!$B$7:$B$23</c:f>
              <c:strCache/>
            </c:strRef>
          </c:cat>
          <c:val>
            <c:numRef>
              <c:f>'Age-sex'!$H$7:$H$23</c:f>
              <c:numCache/>
            </c:numRef>
          </c:val>
          <c:smooth val="0"/>
        </c:ser>
        <c:ser>
          <c:idx val="6"/>
          <c:order val="5"/>
          <c:tx>
            <c:strRef>
              <c:f>'Age-sex'!$G$6</c:f>
              <c:strCache>
                <c:ptCount val="1"/>
                <c:pt idx="0">
                  <c:v>Child Benefits 2011³</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000000"/>
              </a:solidFill>
              <a:ln>
                <a:solidFill>
                  <a:srgbClr val="3366FF"/>
                </a:solidFill>
              </a:ln>
            </c:spPr>
          </c:marker>
          <c:val>
            <c:numRef>
              <c:f>'Age-sex'!$G$7:$G$23</c:f>
              <c:numCache/>
            </c:numRef>
          </c:val>
          <c:smooth val="0"/>
        </c:ser>
        <c:marker val="1"/>
        <c:axId val="29622549"/>
        <c:axId val="10763694"/>
      </c:lineChart>
      <c:catAx>
        <c:axId val="29622549"/>
        <c:scaling>
          <c:orientation val="minMax"/>
        </c:scaling>
        <c:axPos val="b"/>
        <c:title>
          <c:tx>
            <c:rich>
              <a:bodyPr vert="horz" rot="0" anchor="ctr"/>
              <a:lstStyle/>
              <a:p>
                <a:pPr algn="ctr">
                  <a:defRPr/>
                </a:pPr>
                <a:r>
                  <a:rPr lang="en-US" cap="none" sz="1000" b="1" i="0" u="none" baseline="0">
                    <a:solidFill>
                      <a:srgbClr val="000000"/>
                    </a:solidFill>
                  </a:rPr>
                  <a:t>Quinary Age Group</a:t>
                </a:r>
              </a:p>
            </c:rich>
          </c:tx>
          <c:layout>
            <c:manualLayout>
              <c:xMode val="factor"/>
              <c:yMode val="factor"/>
              <c:x val="0.00225"/>
              <c:y val="-0.0022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808080"/>
            </a:solidFill>
          </a:ln>
        </c:spPr>
        <c:crossAx val="10763694"/>
        <c:crosses val="autoZero"/>
        <c:auto val="1"/>
        <c:lblOffset val="100"/>
        <c:tickLblSkip val="1"/>
        <c:noMultiLvlLbl val="0"/>
      </c:catAx>
      <c:valAx>
        <c:axId val="10763694"/>
        <c:scaling>
          <c:orientation val="minMax"/>
          <c:min val="0"/>
        </c:scaling>
        <c:axPos val="l"/>
        <c:title>
          <c:tx>
            <c:strRef>
              <c:f>Geography!$F$11</c:f>
            </c:strRef>
          </c:tx>
          <c:layout>
            <c:manualLayout>
              <c:xMode val="factor"/>
              <c:yMode val="factor"/>
              <c:x val="0.00125"/>
              <c:y val="0.00275"/>
            </c:manualLayout>
          </c:layout>
          <c:overlay val="0"/>
          <c:spPr>
            <a:noFill/>
            <a:ln>
              <a:noFill/>
            </a:ln>
          </c:spPr>
          <c:txPr>
            <a:bodyPr vert="horz" rot="-5400000"/>
            <a:lstStyle/>
            <a:p>
              <a:pPr>
                <a:defRPr lang="en-US" cap="none" sz="1000" b="1" i="0" u="none" baseline="0">
                  <a:solidFill>
                    <a:srgbClr val="000000"/>
                  </a:solidFill>
                </a:defRPr>
              </a:pPr>
            </a:p>
          </c:txPr>
        </c:title>
        <c:majorGridlines>
          <c:spPr>
            <a:ln w="3175">
              <a:solidFill>
                <a:srgbClr val="969696"/>
              </a:solidFill>
            </a:ln>
          </c:spPr>
        </c:majorGridlines>
        <c:delete val="0"/>
        <c:numFmt formatCode="#,##0" sourceLinked="0"/>
        <c:majorTickMark val="out"/>
        <c:minorTickMark val="none"/>
        <c:tickLblPos val="nextTo"/>
        <c:spPr>
          <a:ln w="3175">
            <a:solidFill>
              <a:srgbClr val="808080"/>
            </a:solidFill>
          </a:ln>
        </c:spPr>
        <c:crossAx val="29622549"/>
        <c:crossesAt val="1"/>
        <c:crossBetween val="midCat"/>
        <c:dispUnits/>
      </c:valAx>
      <c:spPr>
        <a:noFill/>
        <a:ln>
          <a:noFill/>
        </a:ln>
      </c:spPr>
    </c:plotArea>
    <c:legend>
      <c:legendPos val="r"/>
      <c:layout>
        <c:manualLayout>
          <c:xMode val="edge"/>
          <c:yMode val="edge"/>
          <c:x val="0.8365"/>
          <c:y val="0.09825"/>
          <c:w val="0.158"/>
          <c:h val="0.89175"/>
        </c:manualLayout>
      </c:layout>
      <c:overlay val="0"/>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legend>
    <c:plotVisOnly val="1"/>
    <c:dispBlanksAs val="zero"/>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'Age-sex'!$B$60</c:f>
        </c:strRef>
      </c:tx>
      <c:layout>
        <c:manualLayout>
          <c:xMode val="factor"/>
          <c:yMode val="factor"/>
          <c:x val="-0.3515"/>
          <c:y val="-0.01525"/>
        </c:manualLayout>
      </c:layout>
      <c:spPr>
        <a:noFill/>
        <a:ln>
          <a:noFill/>
        </a:ln>
      </c:spPr>
      <c:txPr>
        <a:bodyPr vert="horz" rot="0"/>
        <a:lstStyle/>
        <a:p>
          <a:pPr>
            <a:defRPr lang="en-US" cap="none" sz="1400" b="0" i="0" u="none" baseline="0">
              <a:solidFill>
                <a:srgbClr val="000000"/>
              </a:solidFill>
            </a:defRPr>
          </a:pPr>
        </a:p>
      </c:txPr>
    </c:title>
    <c:plotArea>
      <c:layout>
        <c:manualLayout>
          <c:xMode val="edge"/>
          <c:yMode val="edge"/>
          <c:x val="0.022"/>
          <c:y val="0.0675"/>
          <c:w val="0.807"/>
          <c:h val="0.90725"/>
        </c:manualLayout>
      </c:layout>
      <c:lineChart>
        <c:grouping val="standard"/>
        <c:varyColors val="0"/>
        <c:ser>
          <c:idx val="1"/>
          <c:order val="0"/>
          <c:tx>
            <c:strRef>
              <c:f>'Age-sex'!$C$6:$C$6</c:f>
              <c:strCache>
                <c:ptCount val="1"/>
                <c:pt idx="0">
                  <c:v>2011 Census Counts¹</c:v>
                </c:pt>
              </c:strCache>
            </c:strRef>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'Age-sex'!$B$63:$B$79</c:f>
              <c:strCache/>
            </c:strRef>
          </c:cat>
          <c:val>
            <c:numRef>
              <c:f>'Age-sex'!$C$63:$C$79</c:f>
              <c:numCache>
                <c:ptCount val="17"/>
                <c:pt idx="0">
                  <c:v>600</c:v>
                </c:pt>
                <c:pt idx="1">
                  <c:v>600</c:v>
                </c:pt>
                <c:pt idx="2">
                  <c:v>700</c:v>
                </c:pt>
                <c:pt idx="3">
                  <c:v>800</c:v>
                </c:pt>
                <c:pt idx="4">
                  <c:v>600</c:v>
                </c:pt>
                <c:pt idx="5">
                  <c:v>600</c:v>
                </c:pt>
                <c:pt idx="6">
                  <c:v>600</c:v>
                </c:pt>
                <c:pt idx="7">
                  <c:v>800</c:v>
                </c:pt>
                <c:pt idx="8">
                  <c:v>1000</c:v>
                </c:pt>
                <c:pt idx="9">
                  <c:v>1000</c:v>
                </c:pt>
                <c:pt idx="10">
                  <c:v>1000</c:v>
                </c:pt>
                <c:pt idx="11">
                  <c:v>1000</c:v>
                </c:pt>
                <c:pt idx="12">
                  <c:v>1100</c:v>
                </c:pt>
                <c:pt idx="13">
                  <c:v>800</c:v>
                </c:pt>
                <c:pt idx="14">
                  <c:v>700</c:v>
                </c:pt>
                <c:pt idx="15">
                  <c:v>500</c:v>
                </c:pt>
                <c:pt idx="16">
                  <c:v>500</c:v>
                </c:pt>
              </c:numCache>
            </c:numRef>
          </c:val>
          <c:smooth val="0"/>
        </c:ser>
        <c:ser>
          <c:idx val="0"/>
          <c:order val="1"/>
          <c:tx>
            <c:strRef>
              <c:f>'Age-sex'!$D$6:$D$6</c:f>
              <c:strCache>
                <c:ptCount val="1"/>
                <c:pt idx="0">
                  <c:v>2011 Census Estimates¹</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'Age-sex'!$B$63:$B$79</c:f>
              <c:strCache/>
            </c:strRef>
          </c:cat>
          <c:val>
            <c:numRef>
              <c:f>'Age-sex'!$D$63:$D$79</c:f>
              <c:numCache>
                <c:ptCount val="17"/>
                <c:pt idx="0">
                  <c:v>700</c:v>
                </c:pt>
                <c:pt idx="1">
                  <c:v>700</c:v>
                </c:pt>
                <c:pt idx="2">
                  <c:v>800</c:v>
                </c:pt>
                <c:pt idx="3">
                  <c:v>800</c:v>
                </c:pt>
                <c:pt idx="4">
                  <c:v>700</c:v>
                </c:pt>
                <c:pt idx="5">
                  <c:v>600</c:v>
                </c:pt>
                <c:pt idx="6">
                  <c:v>700</c:v>
                </c:pt>
                <c:pt idx="7">
                  <c:v>800</c:v>
                </c:pt>
                <c:pt idx="8">
                  <c:v>1000</c:v>
                </c:pt>
                <c:pt idx="9">
                  <c:v>1100</c:v>
                </c:pt>
                <c:pt idx="10">
                  <c:v>1000</c:v>
                </c:pt>
                <c:pt idx="11">
                  <c:v>1000</c:v>
                </c:pt>
                <c:pt idx="12">
                  <c:v>1100</c:v>
                </c:pt>
                <c:pt idx="13">
                  <c:v>900</c:v>
                </c:pt>
                <c:pt idx="14">
                  <c:v>700</c:v>
                </c:pt>
                <c:pt idx="15">
                  <c:v>500</c:v>
                </c:pt>
                <c:pt idx="16">
                  <c:v>500</c:v>
                </c:pt>
              </c:numCache>
            </c:numRef>
          </c:val>
          <c:smooth val="0"/>
        </c:ser>
        <c:ser>
          <c:idx val="2"/>
          <c:order val="2"/>
          <c:tx>
            <c:strRef>
              <c:f>'Age-sex'!$E$6:$E$6</c:f>
              <c:strCache>
                <c:ptCount val="1"/>
                <c:pt idx="0">
                  <c:v>Rolled forward estimates¹</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'Age-sex'!$B$63:$B$79</c:f>
              <c:strCache/>
            </c:strRef>
          </c:cat>
          <c:val>
            <c:numRef>
              <c:f>'Age-sex'!$E$63:$E$79</c:f>
              <c:numCache>
                <c:ptCount val="17"/>
                <c:pt idx="0">
                  <c:v>700</c:v>
                </c:pt>
                <c:pt idx="1">
                  <c:v>700</c:v>
                </c:pt>
                <c:pt idx="2">
                  <c:v>700</c:v>
                </c:pt>
                <c:pt idx="3">
                  <c:v>700</c:v>
                </c:pt>
                <c:pt idx="4">
                  <c:v>700</c:v>
                </c:pt>
                <c:pt idx="5">
                  <c:v>500</c:v>
                </c:pt>
                <c:pt idx="6">
                  <c:v>600</c:v>
                </c:pt>
                <c:pt idx="7">
                  <c:v>800</c:v>
                </c:pt>
                <c:pt idx="8">
                  <c:v>1000</c:v>
                </c:pt>
                <c:pt idx="9">
                  <c:v>1000</c:v>
                </c:pt>
                <c:pt idx="10">
                  <c:v>1000</c:v>
                </c:pt>
                <c:pt idx="11">
                  <c:v>1000</c:v>
                </c:pt>
                <c:pt idx="12">
                  <c:v>1000</c:v>
                </c:pt>
                <c:pt idx="13">
                  <c:v>800</c:v>
                </c:pt>
                <c:pt idx="14">
                  <c:v>600</c:v>
                </c:pt>
                <c:pt idx="15">
                  <c:v>500</c:v>
                </c:pt>
                <c:pt idx="16">
                  <c:v>500</c:v>
                </c:pt>
              </c:numCache>
            </c:numRef>
          </c:val>
          <c:smooth val="0"/>
        </c:ser>
        <c:ser>
          <c:idx val="3"/>
          <c:order val="3"/>
          <c:tx>
            <c:strRef>
              <c:f>'Age-sex'!$F$6:$F$6</c:f>
              <c:strCache>
                <c:ptCount val="1"/>
                <c:pt idx="0">
                  <c:v>NHSCR 2011²</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'Age-sex'!$B$63:$B$79</c:f>
              <c:strCache/>
            </c:strRef>
          </c:cat>
          <c:val>
            <c:numRef>
              <c:f>'Age-sex'!$F$63:$F$79</c:f>
              <c:numCache>
                <c:ptCount val="17"/>
                <c:pt idx="0">
                  <c:v>700</c:v>
                </c:pt>
                <c:pt idx="1">
                  <c:v>600</c:v>
                </c:pt>
                <c:pt idx="2">
                  <c:v>700</c:v>
                </c:pt>
                <c:pt idx="3">
                  <c:v>800</c:v>
                </c:pt>
                <c:pt idx="4">
                  <c:v>700</c:v>
                </c:pt>
                <c:pt idx="5">
                  <c:v>700</c:v>
                </c:pt>
                <c:pt idx="6">
                  <c:v>700</c:v>
                </c:pt>
                <c:pt idx="7">
                  <c:v>800</c:v>
                </c:pt>
                <c:pt idx="8">
                  <c:v>1100</c:v>
                </c:pt>
                <c:pt idx="9">
                  <c:v>1000</c:v>
                </c:pt>
                <c:pt idx="10">
                  <c:v>1000</c:v>
                </c:pt>
                <c:pt idx="11">
                  <c:v>1000</c:v>
                </c:pt>
                <c:pt idx="12">
                  <c:v>1100</c:v>
                </c:pt>
                <c:pt idx="13">
                  <c:v>800</c:v>
                </c:pt>
                <c:pt idx="14">
                  <c:v>600</c:v>
                </c:pt>
                <c:pt idx="15">
                  <c:v>500</c:v>
                </c:pt>
                <c:pt idx="16">
                  <c:v>500</c:v>
                </c:pt>
              </c:numCache>
            </c:numRef>
          </c:val>
          <c:smooth val="0"/>
        </c:ser>
        <c:ser>
          <c:idx val="4"/>
          <c:order val="4"/>
          <c:tx>
            <c:strRef>
              <c:f>'Age-sex'!$H$62</c:f>
              <c:strCache>
                <c:ptCount val="1"/>
                <c:pt idx="0">
                  <c:v>Super Older Persons 2011⁴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99"/>
              </a:solidFill>
              <a:ln>
                <a:solidFill>
                  <a:srgbClr val="000000"/>
                </a:solidFill>
              </a:ln>
            </c:spPr>
          </c:marker>
          <c:cat>
            <c:strRef>
              <c:f>'Age-sex'!$B$63:$B$79</c:f>
              <c:strCache/>
            </c:strRef>
          </c:cat>
          <c:val>
            <c:numRef>
              <c:f>'Age-sex'!$H$63:$H$79</c:f>
              <c:numCache>
                <c:ptCount val="17"/>
                <c:pt idx="0">
                  <c:v>#N/A</c:v>
                </c:pt>
                <c:pt idx="1">
                  <c:v>#N/A</c:v>
                </c:pt>
                <c:pt idx="2">
                  <c:v>#N/A</c:v>
                </c:pt>
                <c:pt idx="3">
                  <c:v>#N/A</c:v>
                </c:pt>
                <c:pt idx="4">
                  <c:v>#N/A</c:v>
                </c:pt>
                <c:pt idx="5">
                  <c:v>#N/A</c:v>
                </c:pt>
                <c:pt idx="6">
                  <c:v>#N/A</c:v>
                </c:pt>
                <c:pt idx="7">
                  <c:v>#N/A</c:v>
                </c:pt>
                <c:pt idx="8">
                  <c:v>#N/A</c:v>
                </c:pt>
                <c:pt idx="9">
                  <c:v>#N/A</c:v>
                </c:pt>
                <c:pt idx="10">
                  <c:v>#N/A</c:v>
                </c:pt>
                <c:pt idx="11">
                  <c:v>#N/A</c:v>
                </c:pt>
                <c:pt idx="12">
                  <c:v>#N/A</c:v>
                </c:pt>
                <c:pt idx="13">
                  <c:v>800</c:v>
                </c:pt>
                <c:pt idx="14">
                  <c:v>700</c:v>
                </c:pt>
                <c:pt idx="15">
                  <c:v>500</c:v>
                </c:pt>
                <c:pt idx="16">
                  <c:v>500</c:v>
                </c:pt>
              </c:numCache>
            </c:numRef>
          </c:val>
          <c:smooth val="0"/>
        </c:ser>
        <c:ser>
          <c:idx val="6"/>
          <c:order val="5"/>
          <c:tx>
            <c:strRef>
              <c:f>'Age-sex'!$G$62</c:f>
              <c:strCache>
                <c:ptCount val="1"/>
                <c:pt idx="0">
                  <c:v>Child Benefits 2011³</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00"/>
              </a:solidFill>
              <a:ln>
                <a:solidFill>
                  <a:srgbClr val="3366FF"/>
                </a:solidFill>
              </a:ln>
            </c:spPr>
          </c:marker>
          <c:val>
            <c:numRef>
              <c:f>'Age-sex'!$G$63:$G$79</c:f>
              <c:numCache>
                <c:ptCount val="17"/>
                <c:pt idx="0">
                  <c:v>600</c:v>
                </c:pt>
                <c:pt idx="1">
                  <c:v>600</c:v>
                </c:pt>
                <c:pt idx="2">
                  <c:v>700</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numCache>
            </c:numRef>
          </c:val>
          <c:smooth val="0"/>
        </c:ser>
        <c:marker val="1"/>
        <c:axId val="9550783"/>
        <c:axId val="7523720"/>
      </c:lineChart>
      <c:catAx>
        <c:axId val="9550783"/>
        <c:scaling>
          <c:orientation val="minMax"/>
        </c:scaling>
        <c:axPos val="b"/>
        <c:title>
          <c:tx>
            <c:rich>
              <a:bodyPr vert="horz" rot="0" anchor="ctr"/>
              <a:lstStyle/>
              <a:p>
                <a:pPr algn="ctr">
                  <a:defRPr/>
                </a:pPr>
                <a:r>
                  <a:rPr lang="en-US" cap="none" sz="1000" b="1" i="0" u="none" baseline="0">
                    <a:solidFill>
                      <a:srgbClr val="000000"/>
                    </a:solidFill>
                  </a:rPr>
                  <a:t>Quinary Age Group</a:t>
                </a:r>
              </a:p>
            </c:rich>
          </c:tx>
          <c:layout>
            <c:manualLayout>
              <c:xMode val="factor"/>
              <c:yMode val="factor"/>
              <c:x val="0.0015"/>
              <c:y val="-0.008"/>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808080"/>
            </a:solidFill>
          </a:ln>
        </c:spPr>
        <c:crossAx val="7523720"/>
        <c:crosses val="autoZero"/>
        <c:auto val="1"/>
        <c:lblOffset val="100"/>
        <c:tickLblSkip val="1"/>
        <c:noMultiLvlLbl val="0"/>
      </c:catAx>
      <c:valAx>
        <c:axId val="7523720"/>
        <c:scaling>
          <c:orientation val="minMax"/>
        </c:scaling>
        <c:axPos val="l"/>
        <c:title>
          <c:tx>
            <c:strRef>
              <c:f>Geography!$F$11</c:f>
            </c:strRef>
          </c:tx>
          <c:layout>
            <c:manualLayout>
              <c:xMode val="factor"/>
              <c:yMode val="factor"/>
              <c:x val="-0.00025"/>
              <c:y val="0.0105"/>
            </c:manualLayout>
          </c:layout>
          <c:overlay val="0"/>
          <c:spPr>
            <a:noFill/>
            <a:ln>
              <a:noFill/>
            </a:ln>
          </c:spPr>
          <c:txPr>
            <a:bodyPr vert="horz" rot="-5400000"/>
            <a:lstStyle/>
            <a:p>
              <a:pPr>
                <a:defRPr lang="en-US" cap="none" sz="1000" b="1" i="0" u="none" baseline="0">
                  <a:solidFill>
                    <a:srgbClr val="000000"/>
                  </a:solidFill>
                </a:defRPr>
              </a:pPr>
            </a:p>
          </c:txPr>
        </c:title>
        <c:majorGridlines>
          <c:spPr>
            <a:ln w="3175">
              <a:solidFill>
                <a:srgbClr val="969696"/>
              </a:solidFill>
            </a:ln>
          </c:spPr>
        </c:majorGridlines>
        <c:delete val="0"/>
        <c:numFmt formatCode="#,##0" sourceLinked="0"/>
        <c:majorTickMark val="out"/>
        <c:minorTickMark val="none"/>
        <c:tickLblPos val="nextTo"/>
        <c:spPr>
          <a:ln w="3175">
            <a:solidFill>
              <a:srgbClr val="808080"/>
            </a:solidFill>
          </a:ln>
        </c:spPr>
        <c:crossAx val="9550783"/>
        <c:crossesAt val="1"/>
        <c:crossBetween val="midCat"/>
        <c:dispUnits/>
      </c:valAx>
      <c:spPr>
        <a:noFill/>
        <a:ln>
          <a:noFill/>
        </a:ln>
      </c:spPr>
    </c:plotArea>
    <c:legend>
      <c:legendPos val="r"/>
      <c:layout>
        <c:manualLayout>
          <c:xMode val="edge"/>
          <c:yMode val="edge"/>
          <c:x val="0.84125"/>
          <c:y val="0.08625"/>
          <c:w val="0.1545"/>
          <c:h val="0.8815"/>
        </c:manualLayout>
      </c:layout>
      <c:overlay val="0"/>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legend>
    <c:plotVisOnly val="1"/>
    <c:dispBlanksAs val="zero"/>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'Age-sex'!$B$116</c:f>
        </c:strRef>
      </c:tx>
      <c:layout>
        <c:manualLayout>
          <c:xMode val="factor"/>
          <c:yMode val="factor"/>
          <c:x val="-0.3395"/>
          <c:y val="-0.01525"/>
        </c:manualLayout>
      </c:layout>
      <c:spPr>
        <a:noFill/>
        <a:ln>
          <a:noFill/>
        </a:ln>
      </c:spPr>
      <c:txPr>
        <a:bodyPr vert="horz" rot="0"/>
        <a:lstStyle/>
        <a:p>
          <a:pPr>
            <a:defRPr lang="en-US" cap="none" sz="1400" b="0" i="0" u="none" baseline="0">
              <a:solidFill>
                <a:srgbClr val="000000"/>
              </a:solidFill>
            </a:defRPr>
          </a:pPr>
        </a:p>
      </c:txPr>
    </c:title>
    <c:plotArea>
      <c:layout>
        <c:manualLayout>
          <c:xMode val="edge"/>
          <c:yMode val="edge"/>
          <c:x val="0.02525"/>
          <c:y val="0.0675"/>
          <c:w val="0.80475"/>
          <c:h val="0.90875"/>
        </c:manualLayout>
      </c:layout>
      <c:lineChart>
        <c:grouping val="standard"/>
        <c:varyColors val="0"/>
        <c:ser>
          <c:idx val="1"/>
          <c:order val="0"/>
          <c:tx>
            <c:strRef>
              <c:f>'Age-sex'!$C$6:$C$6</c:f>
              <c:strCache>
                <c:ptCount val="1"/>
                <c:pt idx="0">
                  <c:v>2011 Census Counts¹</c:v>
                </c:pt>
              </c:strCache>
            </c:strRef>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'Age-sex'!$B$119:$B$135</c:f>
              <c:strCache/>
            </c:strRef>
          </c:cat>
          <c:val>
            <c:numRef>
              <c:f>'Age-sex'!$C$119:$C$135</c:f>
              <c:numCache>
                <c:ptCount val="17"/>
                <c:pt idx="0">
                  <c:v>600</c:v>
                </c:pt>
                <c:pt idx="1">
                  <c:v>600</c:v>
                </c:pt>
                <c:pt idx="2">
                  <c:v>700</c:v>
                </c:pt>
                <c:pt idx="3">
                  <c:v>700</c:v>
                </c:pt>
                <c:pt idx="4">
                  <c:v>500</c:v>
                </c:pt>
                <c:pt idx="5">
                  <c:v>500</c:v>
                </c:pt>
                <c:pt idx="6">
                  <c:v>600</c:v>
                </c:pt>
                <c:pt idx="7">
                  <c:v>800</c:v>
                </c:pt>
                <c:pt idx="8">
                  <c:v>1000</c:v>
                </c:pt>
                <c:pt idx="9">
                  <c:v>1000</c:v>
                </c:pt>
                <c:pt idx="10">
                  <c:v>1000</c:v>
                </c:pt>
                <c:pt idx="11">
                  <c:v>1000</c:v>
                </c:pt>
                <c:pt idx="12">
                  <c:v>1000</c:v>
                </c:pt>
                <c:pt idx="13">
                  <c:v>800</c:v>
                </c:pt>
                <c:pt idx="14">
                  <c:v>800</c:v>
                </c:pt>
                <c:pt idx="15">
                  <c:v>600</c:v>
                </c:pt>
                <c:pt idx="16">
                  <c:v>1000</c:v>
                </c:pt>
              </c:numCache>
            </c:numRef>
          </c:val>
          <c:smooth val="0"/>
        </c:ser>
        <c:ser>
          <c:idx val="0"/>
          <c:order val="1"/>
          <c:tx>
            <c:strRef>
              <c:f>'Age-sex'!$D$6:$D$6</c:f>
              <c:strCache>
                <c:ptCount val="1"/>
                <c:pt idx="0">
                  <c:v>2011 Census Estimates¹</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'Age-sex'!$B$119:$B$135</c:f>
              <c:strCache/>
            </c:strRef>
          </c:cat>
          <c:val>
            <c:numRef>
              <c:f>'Age-sex'!$D$119:$D$135</c:f>
              <c:numCache>
                <c:ptCount val="17"/>
                <c:pt idx="0">
                  <c:v>600</c:v>
                </c:pt>
                <c:pt idx="1">
                  <c:v>700</c:v>
                </c:pt>
                <c:pt idx="2">
                  <c:v>800</c:v>
                </c:pt>
                <c:pt idx="3">
                  <c:v>800</c:v>
                </c:pt>
                <c:pt idx="4">
                  <c:v>500</c:v>
                </c:pt>
                <c:pt idx="5">
                  <c:v>600</c:v>
                </c:pt>
                <c:pt idx="6">
                  <c:v>700</c:v>
                </c:pt>
                <c:pt idx="7">
                  <c:v>800</c:v>
                </c:pt>
                <c:pt idx="8">
                  <c:v>1000</c:v>
                </c:pt>
                <c:pt idx="9">
                  <c:v>1000</c:v>
                </c:pt>
                <c:pt idx="10">
                  <c:v>1000</c:v>
                </c:pt>
                <c:pt idx="11">
                  <c:v>1000</c:v>
                </c:pt>
                <c:pt idx="12">
                  <c:v>1100</c:v>
                </c:pt>
                <c:pt idx="13">
                  <c:v>800</c:v>
                </c:pt>
                <c:pt idx="14">
                  <c:v>800</c:v>
                </c:pt>
                <c:pt idx="15">
                  <c:v>700</c:v>
                </c:pt>
                <c:pt idx="16">
                  <c:v>1100</c:v>
                </c:pt>
              </c:numCache>
            </c:numRef>
          </c:val>
          <c:smooth val="0"/>
        </c:ser>
        <c:ser>
          <c:idx val="2"/>
          <c:order val="2"/>
          <c:tx>
            <c:strRef>
              <c:f>'Age-sex'!$E$6:$E$6</c:f>
              <c:strCache>
                <c:ptCount val="1"/>
                <c:pt idx="0">
                  <c:v>Rolled forward estimates¹</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'Age-sex'!$B$119:$B$135</c:f>
              <c:strCache/>
            </c:strRef>
          </c:cat>
          <c:val>
            <c:numRef>
              <c:f>'Age-sex'!$E$119:$E$135</c:f>
              <c:numCache>
                <c:ptCount val="17"/>
                <c:pt idx="0">
                  <c:v>600</c:v>
                </c:pt>
                <c:pt idx="1">
                  <c:v>700</c:v>
                </c:pt>
                <c:pt idx="2">
                  <c:v>700</c:v>
                </c:pt>
                <c:pt idx="3">
                  <c:v>700</c:v>
                </c:pt>
                <c:pt idx="4">
                  <c:v>400</c:v>
                </c:pt>
                <c:pt idx="5">
                  <c:v>500</c:v>
                </c:pt>
                <c:pt idx="6">
                  <c:v>700</c:v>
                </c:pt>
                <c:pt idx="7">
                  <c:v>800</c:v>
                </c:pt>
                <c:pt idx="8">
                  <c:v>1000</c:v>
                </c:pt>
                <c:pt idx="9">
                  <c:v>1000</c:v>
                </c:pt>
                <c:pt idx="10">
                  <c:v>1000</c:v>
                </c:pt>
                <c:pt idx="11">
                  <c:v>900</c:v>
                </c:pt>
                <c:pt idx="12">
                  <c:v>1000</c:v>
                </c:pt>
                <c:pt idx="13">
                  <c:v>800</c:v>
                </c:pt>
                <c:pt idx="14">
                  <c:v>800</c:v>
                </c:pt>
                <c:pt idx="15">
                  <c:v>600</c:v>
                </c:pt>
                <c:pt idx="16">
                  <c:v>1000</c:v>
                </c:pt>
              </c:numCache>
            </c:numRef>
          </c:val>
          <c:smooth val="0"/>
        </c:ser>
        <c:ser>
          <c:idx val="3"/>
          <c:order val="3"/>
          <c:tx>
            <c:strRef>
              <c:f>'Age-sex'!$F$6:$F$6</c:f>
              <c:strCache>
                <c:ptCount val="1"/>
                <c:pt idx="0">
                  <c:v>NHSCR 2011²</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'Age-sex'!$B$119:$B$135</c:f>
              <c:strCache/>
            </c:strRef>
          </c:cat>
          <c:val>
            <c:numRef>
              <c:f>'Age-sex'!$F$119:$F$135</c:f>
              <c:numCache>
                <c:ptCount val="17"/>
                <c:pt idx="0">
                  <c:v>600</c:v>
                </c:pt>
                <c:pt idx="1">
                  <c:v>700</c:v>
                </c:pt>
                <c:pt idx="2">
                  <c:v>700</c:v>
                </c:pt>
                <c:pt idx="3">
                  <c:v>800</c:v>
                </c:pt>
                <c:pt idx="4">
                  <c:v>500</c:v>
                </c:pt>
                <c:pt idx="5">
                  <c:v>600</c:v>
                </c:pt>
                <c:pt idx="6">
                  <c:v>700</c:v>
                </c:pt>
                <c:pt idx="7">
                  <c:v>800</c:v>
                </c:pt>
                <c:pt idx="8">
                  <c:v>1000</c:v>
                </c:pt>
                <c:pt idx="9">
                  <c:v>1000</c:v>
                </c:pt>
                <c:pt idx="10">
                  <c:v>1000</c:v>
                </c:pt>
                <c:pt idx="11">
                  <c:v>900</c:v>
                </c:pt>
                <c:pt idx="12">
                  <c:v>1000</c:v>
                </c:pt>
                <c:pt idx="13">
                  <c:v>800</c:v>
                </c:pt>
                <c:pt idx="14">
                  <c:v>800</c:v>
                </c:pt>
                <c:pt idx="15">
                  <c:v>600</c:v>
                </c:pt>
                <c:pt idx="16">
                  <c:v>1100</c:v>
                </c:pt>
              </c:numCache>
            </c:numRef>
          </c:val>
          <c:smooth val="0"/>
        </c:ser>
        <c:ser>
          <c:idx val="4"/>
          <c:order val="4"/>
          <c:tx>
            <c:strRef>
              <c:f>'Age-sex'!$H$118</c:f>
              <c:strCache>
                <c:ptCount val="1"/>
                <c:pt idx="0">
                  <c:v>Super Older Persons 2011⁴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99"/>
              </a:solidFill>
              <a:ln>
                <a:solidFill>
                  <a:srgbClr val="000000"/>
                </a:solidFill>
              </a:ln>
            </c:spPr>
          </c:marker>
          <c:cat>
            <c:strRef>
              <c:f>'Age-sex'!$B$119:$B$135</c:f>
              <c:strCache/>
            </c:strRef>
          </c:cat>
          <c:val>
            <c:numRef>
              <c:f>'Age-sex'!$H$119:$H$135</c:f>
              <c:numCache>
                <c:ptCount val="17"/>
                <c:pt idx="0">
                  <c:v>#N/A</c:v>
                </c:pt>
                <c:pt idx="1">
                  <c:v>#N/A</c:v>
                </c:pt>
                <c:pt idx="2">
                  <c:v>#N/A</c:v>
                </c:pt>
                <c:pt idx="3">
                  <c:v>#N/A</c:v>
                </c:pt>
                <c:pt idx="4">
                  <c:v>#N/A</c:v>
                </c:pt>
                <c:pt idx="5">
                  <c:v>#N/A</c:v>
                </c:pt>
                <c:pt idx="6">
                  <c:v>#N/A</c:v>
                </c:pt>
                <c:pt idx="7">
                  <c:v>#N/A</c:v>
                </c:pt>
                <c:pt idx="8">
                  <c:v>#N/A</c:v>
                </c:pt>
                <c:pt idx="9">
                  <c:v>#N/A</c:v>
                </c:pt>
                <c:pt idx="10">
                  <c:v>#N/A</c:v>
                </c:pt>
                <c:pt idx="11">
                  <c:v>#N/A</c:v>
                </c:pt>
                <c:pt idx="12">
                  <c:v>#N/A</c:v>
                </c:pt>
                <c:pt idx="13">
                  <c:v>800</c:v>
                </c:pt>
                <c:pt idx="14">
                  <c:v>800</c:v>
                </c:pt>
                <c:pt idx="15">
                  <c:v>600</c:v>
                </c:pt>
                <c:pt idx="16">
                  <c:v>1100</c:v>
                </c:pt>
              </c:numCache>
            </c:numRef>
          </c:val>
          <c:smooth val="0"/>
        </c:ser>
        <c:ser>
          <c:idx val="6"/>
          <c:order val="5"/>
          <c:tx>
            <c:strRef>
              <c:f>'Age-sex'!$G$118</c:f>
              <c:strCache>
                <c:ptCount val="1"/>
                <c:pt idx="0">
                  <c:v>Child Benefits 2011³</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00"/>
              </a:solidFill>
              <a:ln>
                <a:solidFill>
                  <a:srgbClr val="3366FF"/>
                </a:solidFill>
              </a:ln>
            </c:spPr>
          </c:marker>
          <c:val>
            <c:numRef>
              <c:f>'Age-sex'!$G$119:$G$135</c:f>
              <c:numCache>
                <c:ptCount val="17"/>
                <c:pt idx="0">
                  <c:v>600</c:v>
                </c:pt>
                <c:pt idx="1">
                  <c:v>600</c:v>
                </c:pt>
                <c:pt idx="2">
                  <c:v>700</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numCache>
            </c:numRef>
          </c:val>
          <c:smooth val="0"/>
        </c:ser>
        <c:marker val="1"/>
        <c:axId val="26198857"/>
        <c:axId val="16939842"/>
      </c:lineChart>
      <c:catAx>
        <c:axId val="26198857"/>
        <c:scaling>
          <c:orientation val="minMax"/>
        </c:scaling>
        <c:axPos val="b"/>
        <c:title>
          <c:tx>
            <c:rich>
              <a:bodyPr vert="horz" rot="0" anchor="ctr"/>
              <a:lstStyle/>
              <a:p>
                <a:pPr algn="ctr">
                  <a:defRPr/>
                </a:pPr>
                <a:r>
                  <a:rPr lang="en-US" cap="none" sz="1000" b="1" i="0" u="none" baseline="0">
                    <a:solidFill>
                      <a:srgbClr val="000000"/>
                    </a:solidFill>
                  </a:rPr>
                  <a:t>Quinary Age Group</a:t>
                </a:r>
              </a:p>
            </c:rich>
          </c:tx>
          <c:layout>
            <c:manualLayout>
              <c:xMode val="factor"/>
              <c:yMode val="factor"/>
              <c:x val="0.0015"/>
              <c:y val="0.0017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808080"/>
            </a:solidFill>
          </a:ln>
        </c:spPr>
        <c:crossAx val="16939842"/>
        <c:crosses val="autoZero"/>
        <c:auto val="1"/>
        <c:lblOffset val="100"/>
        <c:tickLblSkip val="1"/>
        <c:noMultiLvlLbl val="0"/>
      </c:catAx>
      <c:valAx>
        <c:axId val="16939842"/>
        <c:scaling>
          <c:orientation val="minMax"/>
        </c:scaling>
        <c:axPos val="l"/>
        <c:title>
          <c:tx>
            <c:strRef>
              <c:f>Geography!$F$11</c:f>
            </c:strRef>
          </c:tx>
          <c:layout>
            <c:manualLayout>
              <c:xMode val="factor"/>
              <c:yMode val="factor"/>
              <c:x val="-0.00125"/>
              <c:y val="0.002"/>
            </c:manualLayout>
          </c:layout>
          <c:overlay val="0"/>
          <c:spPr>
            <a:noFill/>
            <a:ln>
              <a:noFill/>
            </a:ln>
          </c:spPr>
          <c:txPr>
            <a:bodyPr vert="horz" rot="-5400000"/>
            <a:lstStyle/>
            <a:p>
              <a:pPr>
                <a:defRPr lang="en-US" cap="none" sz="1000" b="1" i="0" u="none" baseline="0">
                  <a:solidFill>
                    <a:srgbClr val="000000"/>
                  </a:solidFill>
                </a:defRPr>
              </a:pPr>
            </a:p>
          </c:txPr>
        </c:title>
        <c:majorGridlines>
          <c:spPr>
            <a:ln w="3175">
              <a:solidFill>
                <a:srgbClr val="969696"/>
              </a:solidFill>
            </a:ln>
          </c:spPr>
        </c:majorGridlines>
        <c:delete val="0"/>
        <c:numFmt formatCode="#,##0" sourceLinked="0"/>
        <c:majorTickMark val="out"/>
        <c:minorTickMark val="none"/>
        <c:tickLblPos val="nextTo"/>
        <c:spPr>
          <a:ln w="3175">
            <a:solidFill>
              <a:srgbClr val="808080"/>
            </a:solidFill>
          </a:ln>
        </c:spPr>
        <c:crossAx val="26198857"/>
        <c:crossesAt val="1"/>
        <c:crossBetween val="midCat"/>
        <c:dispUnits/>
      </c:valAx>
      <c:spPr>
        <a:noFill/>
        <a:ln>
          <a:noFill/>
        </a:ln>
      </c:spPr>
    </c:plotArea>
    <c:legend>
      <c:legendPos val="r"/>
      <c:layout>
        <c:manualLayout>
          <c:xMode val="edge"/>
          <c:yMode val="edge"/>
          <c:x val="0.8385"/>
          <c:y val="0.0845"/>
          <c:w val="0.15725"/>
          <c:h val="0.89025"/>
        </c:manualLayout>
      </c:layout>
      <c:overlay val="0"/>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legend>
    <c:plotVisOnly val="1"/>
    <c:dispBlanksAs val="zero"/>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'Age-sex'!$B$172</c:f>
        </c:strRef>
      </c:tx>
      <c:layout>
        <c:manualLayout>
          <c:xMode val="factor"/>
          <c:yMode val="factor"/>
          <c:x val="-0.34075"/>
          <c:y val="-0.01525"/>
        </c:manualLayout>
      </c:layout>
      <c:spPr>
        <a:noFill/>
        <a:ln>
          <a:noFill/>
        </a:ln>
      </c:spPr>
      <c:txPr>
        <a:bodyPr vert="horz" rot="0"/>
        <a:lstStyle/>
        <a:p>
          <a:pPr>
            <a:defRPr lang="en-US" cap="none" sz="1400" b="0" i="0" u="none" baseline="0">
              <a:solidFill>
                <a:srgbClr val="000000"/>
              </a:solidFill>
            </a:defRPr>
          </a:pPr>
        </a:p>
      </c:txPr>
    </c:title>
    <c:plotArea>
      <c:layout>
        <c:manualLayout>
          <c:xMode val="edge"/>
          <c:yMode val="edge"/>
          <c:x val="0.012"/>
          <c:y val="0.0675"/>
          <c:w val="0.79425"/>
          <c:h val="0.90375"/>
        </c:manualLayout>
      </c:layout>
      <c:lineChart>
        <c:grouping val="standard"/>
        <c:varyColors val="0"/>
        <c:ser>
          <c:idx val="1"/>
          <c:order val="0"/>
          <c:tx>
            <c:strRef>
              <c:f>'Age-sex'!$C$6</c:f>
              <c:strCache>
                <c:ptCount val="1"/>
                <c:pt idx="0">
                  <c:v>2011 Census Counts¹</c:v>
                </c:pt>
              </c:strCache>
            </c:strRef>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'Age-sex'!$B$175:$B$191</c:f>
              <c:strCache/>
            </c:strRef>
          </c:cat>
          <c:val>
            <c:numRef>
              <c:f>'Age-sex'!$C$175:$C$191</c:f>
              <c:numCache>
                <c:ptCount val="17"/>
                <c:pt idx="0">
                  <c:v>100</c:v>
                </c:pt>
                <c:pt idx="1">
                  <c:v>100</c:v>
                </c:pt>
                <c:pt idx="2">
                  <c:v>100</c:v>
                </c:pt>
                <c:pt idx="3">
                  <c:v>114.28571428571428</c:v>
                </c:pt>
                <c:pt idx="4">
                  <c:v>120</c:v>
                </c:pt>
                <c:pt idx="5">
                  <c:v>120</c:v>
                </c:pt>
                <c:pt idx="6">
                  <c:v>100</c:v>
                </c:pt>
                <c:pt idx="7">
                  <c:v>100</c:v>
                </c:pt>
                <c:pt idx="8">
                  <c:v>100</c:v>
                </c:pt>
                <c:pt idx="9">
                  <c:v>100</c:v>
                </c:pt>
                <c:pt idx="10">
                  <c:v>100</c:v>
                </c:pt>
                <c:pt idx="11">
                  <c:v>100</c:v>
                </c:pt>
                <c:pt idx="12">
                  <c:v>110.00000000000001</c:v>
                </c:pt>
                <c:pt idx="13">
                  <c:v>100</c:v>
                </c:pt>
                <c:pt idx="14">
                  <c:v>87.5</c:v>
                </c:pt>
                <c:pt idx="15">
                  <c:v>83.33333333333334</c:v>
                </c:pt>
                <c:pt idx="16">
                  <c:v>50</c:v>
                </c:pt>
              </c:numCache>
            </c:numRef>
          </c:val>
          <c:smooth val="0"/>
        </c:ser>
        <c:ser>
          <c:idx val="0"/>
          <c:order val="1"/>
          <c:tx>
            <c:strRef>
              <c:f>'Age-sex'!$D$6</c:f>
              <c:strCache>
                <c:ptCount val="1"/>
                <c:pt idx="0">
                  <c:v>2011 Census Estimates¹</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'Age-sex'!$B$175:$B$191</c:f>
              <c:strCache/>
            </c:strRef>
          </c:cat>
          <c:val>
            <c:numRef>
              <c:f>'Age-sex'!$D$175:$D$191</c:f>
              <c:numCache>
                <c:ptCount val="17"/>
                <c:pt idx="0">
                  <c:v>116.66666666666667</c:v>
                </c:pt>
                <c:pt idx="1">
                  <c:v>100</c:v>
                </c:pt>
                <c:pt idx="2">
                  <c:v>100</c:v>
                </c:pt>
                <c:pt idx="3">
                  <c:v>100</c:v>
                </c:pt>
                <c:pt idx="4">
                  <c:v>140</c:v>
                </c:pt>
                <c:pt idx="5">
                  <c:v>100</c:v>
                </c:pt>
                <c:pt idx="6">
                  <c:v>100</c:v>
                </c:pt>
                <c:pt idx="7">
                  <c:v>100</c:v>
                </c:pt>
                <c:pt idx="8">
                  <c:v>100</c:v>
                </c:pt>
                <c:pt idx="9">
                  <c:v>110.00000000000001</c:v>
                </c:pt>
                <c:pt idx="10">
                  <c:v>100</c:v>
                </c:pt>
                <c:pt idx="11">
                  <c:v>100</c:v>
                </c:pt>
                <c:pt idx="12">
                  <c:v>100</c:v>
                </c:pt>
                <c:pt idx="13">
                  <c:v>112.5</c:v>
                </c:pt>
                <c:pt idx="14">
                  <c:v>87.5</c:v>
                </c:pt>
                <c:pt idx="15">
                  <c:v>71.42857142857143</c:v>
                </c:pt>
                <c:pt idx="16">
                  <c:v>45.45454545454545</c:v>
                </c:pt>
              </c:numCache>
            </c:numRef>
          </c:val>
          <c:smooth val="0"/>
        </c:ser>
        <c:ser>
          <c:idx val="2"/>
          <c:order val="2"/>
          <c:tx>
            <c:strRef>
              <c:f>'Age-sex'!$E$6</c:f>
              <c:strCache>
                <c:ptCount val="1"/>
                <c:pt idx="0">
                  <c:v>Rolled forward estimates¹</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'Age-sex'!$B$175:$B$191</c:f>
              <c:strCache/>
            </c:strRef>
          </c:cat>
          <c:val>
            <c:numRef>
              <c:f>'Age-sex'!$E$175:$E$191</c:f>
              <c:numCache>
                <c:ptCount val="17"/>
                <c:pt idx="0">
                  <c:v>116.66666666666667</c:v>
                </c:pt>
                <c:pt idx="1">
                  <c:v>100</c:v>
                </c:pt>
                <c:pt idx="2">
                  <c:v>100</c:v>
                </c:pt>
                <c:pt idx="3">
                  <c:v>100</c:v>
                </c:pt>
                <c:pt idx="4">
                  <c:v>175</c:v>
                </c:pt>
                <c:pt idx="5">
                  <c:v>100</c:v>
                </c:pt>
                <c:pt idx="6">
                  <c:v>85.71428571428571</c:v>
                </c:pt>
                <c:pt idx="7">
                  <c:v>100</c:v>
                </c:pt>
                <c:pt idx="8">
                  <c:v>100</c:v>
                </c:pt>
                <c:pt idx="9">
                  <c:v>100</c:v>
                </c:pt>
                <c:pt idx="10">
                  <c:v>100</c:v>
                </c:pt>
                <c:pt idx="11">
                  <c:v>111.11111111111111</c:v>
                </c:pt>
                <c:pt idx="12">
                  <c:v>100</c:v>
                </c:pt>
                <c:pt idx="13">
                  <c:v>100</c:v>
                </c:pt>
                <c:pt idx="14">
                  <c:v>75</c:v>
                </c:pt>
                <c:pt idx="15">
                  <c:v>83.33333333333334</c:v>
                </c:pt>
                <c:pt idx="16">
                  <c:v>50</c:v>
                </c:pt>
              </c:numCache>
            </c:numRef>
          </c:val>
          <c:smooth val="0"/>
        </c:ser>
        <c:ser>
          <c:idx val="3"/>
          <c:order val="3"/>
          <c:tx>
            <c:strRef>
              <c:f>'Age-sex'!$F$6</c:f>
              <c:strCache>
                <c:ptCount val="1"/>
                <c:pt idx="0">
                  <c:v>NHSCR 2011²</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'Age-sex'!$B$175:$B$191</c:f>
              <c:strCache/>
            </c:strRef>
          </c:cat>
          <c:val>
            <c:numRef>
              <c:f>'Age-sex'!$F$175:$F$191</c:f>
              <c:numCache>
                <c:ptCount val="17"/>
                <c:pt idx="0">
                  <c:v>116.66666666666667</c:v>
                </c:pt>
                <c:pt idx="1">
                  <c:v>85.71428571428571</c:v>
                </c:pt>
                <c:pt idx="2">
                  <c:v>100</c:v>
                </c:pt>
                <c:pt idx="3">
                  <c:v>100</c:v>
                </c:pt>
                <c:pt idx="4">
                  <c:v>140</c:v>
                </c:pt>
                <c:pt idx="5">
                  <c:v>116.66666666666667</c:v>
                </c:pt>
                <c:pt idx="6">
                  <c:v>100</c:v>
                </c:pt>
                <c:pt idx="7">
                  <c:v>100</c:v>
                </c:pt>
                <c:pt idx="8">
                  <c:v>110.00000000000001</c:v>
                </c:pt>
                <c:pt idx="9">
                  <c:v>100</c:v>
                </c:pt>
                <c:pt idx="10">
                  <c:v>100</c:v>
                </c:pt>
                <c:pt idx="11">
                  <c:v>111.11111111111111</c:v>
                </c:pt>
                <c:pt idx="12">
                  <c:v>110.00000000000001</c:v>
                </c:pt>
                <c:pt idx="13">
                  <c:v>100</c:v>
                </c:pt>
                <c:pt idx="14">
                  <c:v>75</c:v>
                </c:pt>
                <c:pt idx="15">
                  <c:v>83.33333333333334</c:v>
                </c:pt>
                <c:pt idx="16">
                  <c:v>45.45454545454545</c:v>
                </c:pt>
              </c:numCache>
            </c:numRef>
          </c:val>
          <c:smooth val="0"/>
        </c:ser>
        <c:ser>
          <c:idx val="4"/>
          <c:order val="4"/>
          <c:tx>
            <c:strRef>
              <c:f>'Age-sex'!$H$6</c:f>
              <c:strCache>
                <c:ptCount val="1"/>
                <c:pt idx="0">
                  <c:v>Super Older Persons 2011⁴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'Age-sex'!$B$175:$B$191</c:f>
              <c:strCache/>
            </c:strRef>
          </c:cat>
          <c:val>
            <c:numRef>
              <c:f>'Age-sex'!$H$175:$H$191</c:f>
              <c:numCache>
                <c:ptCount val="17"/>
                <c:pt idx="0">
                  <c:v>#N/A</c:v>
                </c:pt>
                <c:pt idx="1">
                  <c:v>#N/A</c:v>
                </c:pt>
                <c:pt idx="2">
                  <c:v>#N/A</c:v>
                </c:pt>
                <c:pt idx="3">
                  <c:v>#N/A</c:v>
                </c:pt>
                <c:pt idx="4">
                  <c:v>#N/A</c:v>
                </c:pt>
                <c:pt idx="5">
                  <c:v>#N/A</c:v>
                </c:pt>
                <c:pt idx="6">
                  <c:v>#N/A</c:v>
                </c:pt>
                <c:pt idx="7">
                  <c:v>#N/A</c:v>
                </c:pt>
                <c:pt idx="8">
                  <c:v>#N/A</c:v>
                </c:pt>
                <c:pt idx="9">
                  <c:v>#N/A</c:v>
                </c:pt>
                <c:pt idx="10">
                  <c:v>#N/A</c:v>
                </c:pt>
                <c:pt idx="11">
                  <c:v>#N/A</c:v>
                </c:pt>
                <c:pt idx="12">
                  <c:v>#N/A</c:v>
                </c:pt>
                <c:pt idx="13">
                  <c:v>100</c:v>
                </c:pt>
                <c:pt idx="14">
                  <c:v>87.5</c:v>
                </c:pt>
                <c:pt idx="15">
                  <c:v>83.33333333333334</c:v>
                </c:pt>
                <c:pt idx="16">
                  <c:v>45.45454545454545</c:v>
                </c:pt>
              </c:numCache>
            </c:numRef>
          </c:val>
          <c:smooth val="0"/>
        </c:ser>
        <c:ser>
          <c:idx val="6"/>
          <c:order val="5"/>
          <c:tx>
            <c:strRef>
              <c:f>'Age-sex'!$G$6</c:f>
              <c:strCache>
                <c:ptCount val="1"/>
                <c:pt idx="0">
                  <c:v>Child Benefits 2011³</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00"/>
              </a:solidFill>
              <a:ln>
                <a:solidFill>
                  <a:srgbClr val="3366FF"/>
                </a:solidFill>
              </a:ln>
            </c:spPr>
          </c:marker>
          <c:val>
            <c:numRef>
              <c:f>'Age-sex'!$G$175:$G$191</c:f>
              <c:numCache>
                <c:ptCount val="17"/>
                <c:pt idx="0">
                  <c:v>100</c:v>
                </c:pt>
                <c:pt idx="1">
                  <c:v>100</c:v>
                </c:pt>
                <c:pt idx="2">
                  <c:v>100</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numCache>
            </c:numRef>
          </c:val>
          <c:smooth val="0"/>
        </c:ser>
        <c:marker val="1"/>
        <c:axId val="26046899"/>
        <c:axId val="8278236"/>
      </c:lineChart>
      <c:catAx>
        <c:axId val="26046899"/>
        <c:scaling>
          <c:orientation val="minMax"/>
        </c:scaling>
        <c:axPos val="b"/>
        <c:title>
          <c:tx>
            <c:rich>
              <a:bodyPr vert="horz" rot="0" anchor="ctr"/>
              <a:lstStyle/>
              <a:p>
                <a:pPr algn="ctr">
                  <a:defRPr/>
                </a:pPr>
                <a:r>
                  <a:rPr lang="en-US" cap="none" sz="1000" b="1" i="0" u="none" baseline="0">
                    <a:solidFill>
                      <a:srgbClr val="000000"/>
                    </a:solidFill>
                  </a:rPr>
                  <a:t>Quinary Age Group</a:t>
                </a:r>
              </a:p>
            </c:rich>
          </c:tx>
          <c:layout>
            <c:manualLayout>
              <c:xMode val="factor"/>
              <c:yMode val="factor"/>
              <c:x val="0.0015"/>
              <c:y val="0.001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808080"/>
            </a:solidFill>
          </a:ln>
        </c:spPr>
        <c:crossAx val="8278236"/>
        <c:crosses val="autoZero"/>
        <c:auto val="1"/>
        <c:lblOffset val="100"/>
        <c:tickLblSkip val="1"/>
        <c:noMultiLvlLbl val="0"/>
      </c:catAx>
      <c:valAx>
        <c:axId val="8278236"/>
        <c:scaling>
          <c:orientation val="minMax"/>
        </c:scaling>
        <c:axPos val="l"/>
        <c:title>
          <c:tx>
            <c:rich>
              <a:bodyPr vert="horz" rot="-5400000" anchor="ctr"/>
              <a:lstStyle/>
              <a:p>
                <a:pPr algn="ctr">
                  <a:defRPr/>
                </a:pPr>
                <a:r>
                  <a:rPr lang="en-US" cap="none" sz="1000" b="1" i="0" u="none" baseline="0">
                    <a:solidFill>
                      <a:srgbClr val="000000"/>
                    </a:solidFill>
                  </a:rPr>
                  <a:t>Sex Ratio (number of males per 100 females)</a:t>
                </a:r>
              </a:p>
            </c:rich>
          </c:tx>
          <c:layout>
            <c:manualLayout>
              <c:xMode val="factor"/>
              <c:yMode val="factor"/>
              <c:x val="0.00425"/>
              <c:y val="-0.0275"/>
            </c:manualLayout>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spPr>
          <a:ln w="3175">
            <a:solidFill>
              <a:srgbClr val="808080"/>
            </a:solidFill>
          </a:ln>
        </c:spPr>
        <c:crossAx val="26046899"/>
        <c:crossesAt val="1"/>
        <c:crossBetween val="midCat"/>
        <c:dispUnits/>
      </c:valAx>
      <c:spPr>
        <a:noFill/>
        <a:ln>
          <a:noFill/>
        </a:ln>
      </c:spPr>
    </c:plotArea>
    <c:legend>
      <c:legendPos val="r"/>
      <c:layout>
        <c:manualLayout>
          <c:xMode val="edge"/>
          <c:yMode val="edge"/>
          <c:x val="0.8155"/>
          <c:y val="0.081"/>
          <c:w val="0.1835"/>
          <c:h val="0.81075"/>
        </c:manualLayout>
      </c:layout>
      <c:overlay val="0"/>
      <c:spPr>
        <a:noFill/>
        <a:ln w="3175">
          <a:noFill/>
        </a:ln>
      </c:spPr>
      <c:txPr>
        <a:bodyPr vert="horz" rot="0"/>
        <a:lstStyle/>
        <a:p>
          <a:pPr>
            <a:defRPr lang="en-US" cap="none" sz="1000" b="0" i="0" u="none" baseline="0">
              <a:solidFill>
                <a:srgbClr val="000000"/>
              </a:solidFill>
              <a:latin typeface="Calibri"/>
              <a:ea typeface="Calibri"/>
              <a:cs typeface="Calibri"/>
            </a:defRPr>
          </a:pPr>
        </a:p>
      </c:txPr>
    </c:legend>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19050</xdr:rowOff>
    </xdr:from>
    <xdr:to>
      <xdr:col>4</xdr:col>
      <xdr:colOff>0</xdr:colOff>
      <xdr:row>7</xdr:row>
      <xdr:rowOff>19050</xdr:rowOff>
    </xdr:to>
    <xdr:sp>
      <xdr:nvSpPr>
        <xdr:cNvPr id="1" name="Straight Connector 7"/>
        <xdr:cNvSpPr>
          <a:spLocks/>
        </xdr:cNvSpPr>
      </xdr:nvSpPr>
      <xdr:spPr>
        <a:xfrm>
          <a:off x="190500" y="1200150"/>
          <a:ext cx="5495925" cy="0"/>
        </a:xfrm>
        <a:prstGeom prst="line">
          <a:avLst/>
        </a:prstGeom>
        <a:noFill/>
        <a:ln w="28575" cmpd="sng">
          <a:solidFill>
            <a:srgbClr val="0000D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twoCellAnchor>
    <xdr:from>
      <xdr:col>1</xdr:col>
      <xdr:colOff>0</xdr:colOff>
      <xdr:row>37</xdr:row>
      <xdr:rowOff>0</xdr:rowOff>
    </xdr:from>
    <xdr:to>
      <xdr:col>4</xdr:col>
      <xdr:colOff>0</xdr:colOff>
      <xdr:row>37</xdr:row>
      <xdr:rowOff>0</xdr:rowOff>
    </xdr:to>
    <xdr:sp>
      <xdr:nvSpPr>
        <xdr:cNvPr id="2" name="Straight Connector 9"/>
        <xdr:cNvSpPr>
          <a:spLocks/>
        </xdr:cNvSpPr>
      </xdr:nvSpPr>
      <xdr:spPr>
        <a:xfrm>
          <a:off x="190500" y="7381875"/>
          <a:ext cx="5495925" cy="0"/>
        </a:xfrm>
        <a:prstGeom prst="line">
          <a:avLst/>
        </a:prstGeom>
        <a:noFill/>
        <a:ln w="28575" cmpd="sng">
          <a:solidFill>
            <a:srgbClr val="0000D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twoCellAnchor>
    <xdr:from>
      <xdr:col>1</xdr:col>
      <xdr:colOff>0</xdr:colOff>
      <xdr:row>56</xdr:row>
      <xdr:rowOff>0</xdr:rowOff>
    </xdr:from>
    <xdr:to>
      <xdr:col>4</xdr:col>
      <xdr:colOff>0</xdr:colOff>
      <xdr:row>56</xdr:row>
      <xdr:rowOff>0</xdr:rowOff>
    </xdr:to>
    <xdr:sp>
      <xdr:nvSpPr>
        <xdr:cNvPr id="3" name="Straight Connector 10"/>
        <xdr:cNvSpPr>
          <a:spLocks/>
        </xdr:cNvSpPr>
      </xdr:nvSpPr>
      <xdr:spPr>
        <a:xfrm>
          <a:off x="190500" y="11001375"/>
          <a:ext cx="5495925" cy="0"/>
        </a:xfrm>
        <a:prstGeom prst="line">
          <a:avLst/>
        </a:prstGeom>
        <a:noFill/>
        <a:ln w="28575" cmpd="sng">
          <a:solidFill>
            <a:srgbClr val="0000D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twoCellAnchor>
    <xdr:from>
      <xdr:col>22</xdr:col>
      <xdr:colOff>9525</xdr:colOff>
      <xdr:row>7</xdr:row>
      <xdr:rowOff>57150</xdr:rowOff>
    </xdr:from>
    <xdr:to>
      <xdr:col>34</xdr:col>
      <xdr:colOff>9525</xdr:colOff>
      <xdr:row>17</xdr:row>
      <xdr:rowOff>171450</xdr:rowOff>
    </xdr:to>
    <xdr:sp>
      <xdr:nvSpPr>
        <xdr:cNvPr id="4" name="TextBox 11"/>
        <xdr:cNvSpPr txBox="1">
          <a:spLocks noChangeArrowheads="1"/>
        </xdr:cNvSpPr>
      </xdr:nvSpPr>
      <xdr:spPr>
        <a:xfrm>
          <a:off x="8734425" y="1238250"/>
          <a:ext cx="2438400" cy="2266950"/>
        </a:xfrm>
        <a:prstGeom prst="rect">
          <a:avLst/>
        </a:prstGeom>
        <a:solidFill>
          <a:srgbClr val="FFFFFF"/>
        </a:solidFill>
        <a:ln w="9525" cmpd="sng">
          <a:noFill/>
        </a:ln>
      </xdr:spPr>
      <xdr:txBody>
        <a:bodyPr vertOverflow="clip" wrap="square" lIns="0" tIns="45720" rIns="0" bIns="45720"/>
        <a:p>
          <a:pPr algn="l">
            <a:defRPr/>
          </a:pPr>
          <a:r>
            <a:rPr lang="en-US" cap="none" sz="1100" b="0" i="0" u="none" baseline="0">
              <a:solidFill>
                <a:srgbClr val="000000"/>
              </a:solidFill>
              <a:latin typeface="Arial"/>
              <a:ea typeface="Arial"/>
              <a:cs typeface="Arial"/>
            </a:rPr>
            <a:t>Enable macros.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Select your area of choice from the drop-down menu. This will update the charts in all tabs.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Use the buttons to navigate within the sheets and between tabs.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Once you have chosen an area of interest, use the print button to produce optimised printing options.
</a:t>
          </a:r>
        </a:p>
      </xdr:txBody>
    </xdr:sp>
    <xdr:clientData/>
  </xdr:twoCellAnchor>
  <xdr:twoCellAnchor>
    <xdr:from>
      <xdr:col>3</xdr:col>
      <xdr:colOff>3600450</xdr:colOff>
      <xdr:row>7</xdr:row>
      <xdr:rowOff>0</xdr:rowOff>
    </xdr:from>
    <xdr:to>
      <xdr:col>4</xdr:col>
      <xdr:colOff>0</xdr:colOff>
      <xdr:row>56</xdr:row>
      <xdr:rowOff>0</xdr:rowOff>
    </xdr:to>
    <xdr:sp>
      <xdr:nvSpPr>
        <xdr:cNvPr id="5" name="Straight Connector 8"/>
        <xdr:cNvSpPr>
          <a:spLocks/>
        </xdr:cNvSpPr>
      </xdr:nvSpPr>
      <xdr:spPr>
        <a:xfrm rot="5400000" flipH="1" flipV="1">
          <a:off x="5686425" y="1181100"/>
          <a:ext cx="0" cy="9820275"/>
        </a:xfrm>
        <a:prstGeom prst="line">
          <a:avLst/>
        </a:prstGeom>
        <a:noFill/>
        <a:ln w="28575" cmpd="sng">
          <a:solidFill>
            <a:srgbClr val="0000D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twoCellAnchor>
    <xdr:from>
      <xdr:col>1</xdr:col>
      <xdr:colOff>0</xdr:colOff>
      <xdr:row>7</xdr:row>
      <xdr:rowOff>0</xdr:rowOff>
    </xdr:from>
    <xdr:to>
      <xdr:col>1</xdr:col>
      <xdr:colOff>0</xdr:colOff>
      <xdr:row>55</xdr:row>
      <xdr:rowOff>190500</xdr:rowOff>
    </xdr:to>
    <xdr:sp>
      <xdr:nvSpPr>
        <xdr:cNvPr id="6" name="Straight Connector 15"/>
        <xdr:cNvSpPr>
          <a:spLocks/>
        </xdr:cNvSpPr>
      </xdr:nvSpPr>
      <xdr:spPr>
        <a:xfrm rot="5400000" flipH="1" flipV="1">
          <a:off x="190500" y="1181100"/>
          <a:ext cx="0" cy="9820275"/>
        </a:xfrm>
        <a:prstGeom prst="line">
          <a:avLst/>
        </a:prstGeom>
        <a:noFill/>
        <a:ln w="28575" cmpd="sng">
          <a:solidFill>
            <a:srgbClr val="0000D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twoCellAnchor>
    <xdr:from>
      <xdr:col>3</xdr:col>
      <xdr:colOff>790575</xdr:colOff>
      <xdr:row>11</xdr:row>
      <xdr:rowOff>104775</xdr:rowOff>
    </xdr:from>
    <xdr:to>
      <xdr:col>3</xdr:col>
      <xdr:colOff>3419475</xdr:colOff>
      <xdr:row>15</xdr:row>
      <xdr:rowOff>0</xdr:rowOff>
    </xdr:to>
    <xdr:pic>
      <xdr:nvPicPr>
        <xdr:cNvPr id="7" name="Picture 806"/>
        <xdr:cNvPicPr preferRelativeResize="1">
          <a:picLocks noChangeAspect="1"/>
        </xdr:cNvPicPr>
      </xdr:nvPicPr>
      <xdr:blipFill>
        <a:blip r:embed="rId1"/>
        <a:stretch>
          <a:fillRect/>
        </a:stretch>
      </xdr:blipFill>
      <xdr:spPr>
        <a:xfrm>
          <a:off x="2876550" y="2228850"/>
          <a:ext cx="2628900"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190500</xdr:rowOff>
    </xdr:from>
    <xdr:to>
      <xdr:col>4</xdr:col>
      <xdr:colOff>0</xdr:colOff>
      <xdr:row>16</xdr:row>
      <xdr:rowOff>0</xdr:rowOff>
    </xdr:to>
    <xdr:sp>
      <xdr:nvSpPr>
        <xdr:cNvPr id="1" name="Straight Connector 1"/>
        <xdr:cNvSpPr>
          <a:spLocks/>
        </xdr:cNvSpPr>
      </xdr:nvSpPr>
      <xdr:spPr>
        <a:xfrm>
          <a:off x="66675" y="3352800"/>
          <a:ext cx="5972175" cy="9525"/>
        </a:xfrm>
        <a:prstGeom prst="line">
          <a:avLst/>
        </a:prstGeom>
        <a:noFill/>
        <a:ln w="28575" cmpd="sng">
          <a:solidFill>
            <a:srgbClr val="0000D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twoCellAnchor>
    <xdr:from>
      <xdr:col>1</xdr:col>
      <xdr:colOff>0</xdr:colOff>
      <xdr:row>1</xdr:row>
      <xdr:rowOff>0</xdr:rowOff>
    </xdr:from>
    <xdr:to>
      <xdr:col>4</xdr:col>
      <xdr:colOff>0</xdr:colOff>
      <xdr:row>1</xdr:row>
      <xdr:rowOff>0</xdr:rowOff>
    </xdr:to>
    <xdr:sp>
      <xdr:nvSpPr>
        <xdr:cNvPr id="2" name="Straight Connector 3"/>
        <xdr:cNvSpPr>
          <a:spLocks/>
        </xdr:cNvSpPr>
      </xdr:nvSpPr>
      <xdr:spPr>
        <a:xfrm>
          <a:off x="66675" y="66675"/>
          <a:ext cx="5972175" cy="0"/>
        </a:xfrm>
        <a:prstGeom prst="line">
          <a:avLst/>
        </a:prstGeom>
        <a:noFill/>
        <a:ln w="28575" cmpd="sng">
          <a:solidFill>
            <a:srgbClr val="0000D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twoCellAnchor>
    <xdr:from>
      <xdr:col>1</xdr:col>
      <xdr:colOff>0</xdr:colOff>
      <xdr:row>44</xdr:row>
      <xdr:rowOff>190500</xdr:rowOff>
    </xdr:from>
    <xdr:to>
      <xdr:col>4</xdr:col>
      <xdr:colOff>0</xdr:colOff>
      <xdr:row>45</xdr:row>
      <xdr:rowOff>0</xdr:rowOff>
    </xdr:to>
    <xdr:sp>
      <xdr:nvSpPr>
        <xdr:cNvPr id="3" name="Straight Connector 4"/>
        <xdr:cNvSpPr>
          <a:spLocks/>
        </xdr:cNvSpPr>
      </xdr:nvSpPr>
      <xdr:spPr>
        <a:xfrm>
          <a:off x="66675" y="10563225"/>
          <a:ext cx="5972175" cy="0"/>
        </a:xfrm>
        <a:prstGeom prst="line">
          <a:avLst/>
        </a:prstGeom>
        <a:noFill/>
        <a:ln w="28575" cmpd="sng">
          <a:solidFill>
            <a:srgbClr val="0000D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twoCellAnchor>
    <xdr:from>
      <xdr:col>1</xdr:col>
      <xdr:colOff>0</xdr:colOff>
      <xdr:row>15</xdr:row>
      <xdr:rowOff>200025</xdr:rowOff>
    </xdr:from>
    <xdr:to>
      <xdr:col>4</xdr:col>
      <xdr:colOff>0</xdr:colOff>
      <xdr:row>16</xdr:row>
      <xdr:rowOff>0</xdr:rowOff>
    </xdr:to>
    <xdr:sp>
      <xdr:nvSpPr>
        <xdr:cNvPr id="4" name="Straight Connector 6"/>
        <xdr:cNvSpPr>
          <a:spLocks/>
        </xdr:cNvSpPr>
      </xdr:nvSpPr>
      <xdr:spPr>
        <a:xfrm>
          <a:off x="66675" y="3362325"/>
          <a:ext cx="5972175" cy="0"/>
        </a:xfrm>
        <a:prstGeom prst="line">
          <a:avLst/>
        </a:prstGeom>
        <a:noFill/>
        <a:ln w="28575" cmpd="sng">
          <a:solidFill>
            <a:srgbClr val="0000D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twoCellAnchor>
    <xdr:from>
      <xdr:col>0</xdr:col>
      <xdr:colOff>66675</xdr:colOff>
      <xdr:row>1</xdr:row>
      <xdr:rowOff>0</xdr:rowOff>
    </xdr:from>
    <xdr:to>
      <xdr:col>1</xdr:col>
      <xdr:colOff>0</xdr:colOff>
      <xdr:row>45</xdr:row>
      <xdr:rowOff>0</xdr:rowOff>
    </xdr:to>
    <xdr:sp>
      <xdr:nvSpPr>
        <xdr:cNvPr id="5" name="Straight Connector 5"/>
        <xdr:cNvSpPr>
          <a:spLocks/>
        </xdr:cNvSpPr>
      </xdr:nvSpPr>
      <xdr:spPr>
        <a:xfrm rot="5400000" flipH="1" flipV="1">
          <a:off x="66675" y="66675"/>
          <a:ext cx="0" cy="10496550"/>
        </a:xfrm>
        <a:prstGeom prst="line">
          <a:avLst/>
        </a:prstGeom>
        <a:noFill/>
        <a:ln w="28575" cmpd="sng">
          <a:solidFill>
            <a:srgbClr val="0000D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twoCellAnchor>
    <xdr:from>
      <xdr:col>4</xdr:col>
      <xdr:colOff>0</xdr:colOff>
      <xdr:row>1</xdr:row>
      <xdr:rowOff>0</xdr:rowOff>
    </xdr:from>
    <xdr:to>
      <xdr:col>4</xdr:col>
      <xdr:colOff>0</xdr:colOff>
      <xdr:row>45</xdr:row>
      <xdr:rowOff>0</xdr:rowOff>
    </xdr:to>
    <xdr:sp>
      <xdr:nvSpPr>
        <xdr:cNvPr id="6" name="Straight Connector 8"/>
        <xdr:cNvSpPr>
          <a:spLocks/>
        </xdr:cNvSpPr>
      </xdr:nvSpPr>
      <xdr:spPr>
        <a:xfrm rot="5400000" flipH="1" flipV="1">
          <a:off x="6038850" y="66675"/>
          <a:ext cx="0" cy="10496550"/>
        </a:xfrm>
        <a:prstGeom prst="line">
          <a:avLst/>
        </a:prstGeom>
        <a:noFill/>
        <a:ln w="28575" cmpd="sng">
          <a:solidFill>
            <a:srgbClr val="0000D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twoCellAnchor>
    <xdr:from>
      <xdr:col>1</xdr:col>
      <xdr:colOff>0</xdr:colOff>
      <xdr:row>15</xdr:row>
      <xdr:rowOff>190500</xdr:rowOff>
    </xdr:from>
    <xdr:to>
      <xdr:col>4</xdr:col>
      <xdr:colOff>0</xdr:colOff>
      <xdr:row>16</xdr:row>
      <xdr:rowOff>0</xdr:rowOff>
    </xdr:to>
    <xdr:sp>
      <xdr:nvSpPr>
        <xdr:cNvPr id="7" name="Straight Connector 1"/>
        <xdr:cNvSpPr>
          <a:spLocks/>
        </xdr:cNvSpPr>
      </xdr:nvSpPr>
      <xdr:spPr>
        <a:xfrm>
          <a:off x="66675" y="3352800"/>
          <a:ext cx="5972175" cy="9525"/>
        </a:xfrm>
        <a:prstGeom prst="line">
          <a:avLst/>
        </a:prstGeom>
        <a:noFill/>
        <a:ln w="28575" cmpd="sng">
          <a:solidFill>
            <a:srgbClr val="0000D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twoCellAnchor>
    <xdr:from>
      <xdr:col>1</xdr:col>
      <xdr:colOff>0</xdr:colOff>
      <xdr:row>15</xdr:row>
      <xdr:rowOff>200025</xdr:rowOff>
    </xdr:from>
    <xdr:to>
      <xdr:col>4</xdr:col>
      <xdr:colOff>0</xdr:colOff>
      <xdr:row>16</xdr:row>
      <xdr:rowOff>0</xdr:rowOff>
    </xdr:to>
    <xdr:sp>
      <xdr:nvSpPr>
        <xdr:cNvPr id="8" name="Straight Connector 6"/>
        <xdr:cNvSpPr>
          <a:spLocks/>
        </xdr:cNvSpPr>
      </xdr:nvSpPr>
      <xdr:spPr>
        <a:xfrm>
          <a:off x="66675" y="3362325"/>
          <a:ext cx="5972175" cy="0"/>
        </a:xfrm>
        <a:prstGeom prst="line">
          <a:avLst/>
        </a:prstGeom>
        <a:noFill/>
        <a:ln w="28575" cmpd="sng">
          <a:solidFill>
            <a:srgbClr val="0000D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9</xdr:col>
      <xdr:colOff>0</xdr:colOff>
      <xdr:row>1</xdr:row>
      <xdr:rowOff>0</xdr:rowOff>
    </xdr:to>
    <xdr:sp>
      <xdr:nvSpPr>
        <xdr:cNvPr id="1" name="Straight Connector 1"/>
        <xdr:cNvSpPr>
          <a:spLocks/>
        </xdr:cNvSpPr>
      </xdr:nvSpPr>
      <xdr:spPr>
        <a:xfrm>
          <a:off x="66675" y="66675"/>
          <a:ext cx="9953625" cy="0"/>
        </a:xfrm>
        <a:prstGeom prst="line">
          <a:avLst/>
        </a:prstGeom>
        <a:noFill/>
        <a:ln w="28575" cmpd="sng">
          <a:solidFill>
            <a:srgbClr val="0000D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twoCellAnchor>
    <xdr:from>
      <xdr:col>1</xdr:col>
      <xdr:colOff>0</xdr:colOff>
      <xdr:row>27</xdr:row>
      <xdr:rowOff>190500</xdr:rowOff>
    </xdr:from>
    <xdr:to>
      <xdr:col>9</xdr:col>
      <xdr:colOff>0</xdr:colOff>
      <xdr:row>28</xdr:row>
      <xdr:rowOff>0</xdr:rowOff>
    </xdr:to>
    <xdr:sp>
      <xdr:nvSpPr>
        <xdr:cNvPr id="2" name="Straight Connector 3"/>
        <xdr:cNvSpPr>
          <a:spLocks/>
        </xdr:cNvSpPr>
      </xdr:nvSpPr>
      <xdr:spPr>
        <a:xfrm>
          <a:off x="66675" y="6419850"/>
          <a:ext cx="9953625" cy="0"/>
        </a:xfrm>
        <a:prstGeom prst="line">
          <a:avLst/>
        </a:prstGeom>
        <a:noFill/>
        <a:ln w="28575" cmpd="sng">
          <a:solidFill>
            <a:srgbClr val="0000D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twoCellAnchor>
    <xdr:from>
      <xdr:col>1</xdr:col>
      <xdr:colOff>0</xdr:colOff>
      <xdr:row>1</xdr:row>
      <xdr:rowOff>0</xdr:rowOff>
    </xdr:from>
    <xdr:to>
      <xdr:col>1</xdr:col>
      <xdr:colOff>0</xdr:colOff>
      <xdr:row>28</xdr:row>
      <xdr:rowOff>0</xdr:rowOff>
    </xdr:to>
    <xdr:sp>
      <xdr:nvSpPr>
        <xdr:cNvPr id="3" name="Straight Connector 4"/>
        <xdr:cNvSpPr>
          <a:spLocks/>
        </xdr:cNvSpPr>
      </xdr:nvSpPr>
      <xdr:spPr>
        <a:xfrm rot="5400000" flipH="1" flipV="1">
          <a:off x="66675" y="66675"/>
          <a:ext cx="0" cy="6353175"/>
        </a:xfrm>
        <a:prstGeom prst="line">
          <a:avLst/>
        </a:prstGeom>
        <a:noFill/>
        <a:ln w="28575" cmpd="sng">
          <a:solidFill>
            <a:srgbClr val="0000D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twoCellAnchor>
    <xdr:from>
      <xdr:col>9</xdr:col>
      <xdr:colOff>0</xdr:colOff>
      <xdr:row>1</xdr:row>
      <xdr:rowOff>0</xdr:rowOff>
    </xdr:from>
    <xdr:to>
      <xdr:col>9</xdr:col>
      <xdr:colOff>0</xdr:colOff>
      <xdr:row>28</xdr:row>
      <xdr:rowOff>0</xdr:rowOff>
    </xdr:to>
    <xdr:sp>
      <xdr:nvSpPr>
        <xdr:cNvPr id="4" name="Straight Connector 8"/>
        <xdr:cNvSpPr>
          <a:spLocks/>
        </xdr:cNvSpPr>
      </xdr:nvSpPr>
      <xdr:spPr>
        <a:xfrm rot="5400000" flipH="1" flipV="1">
          <a:off x="10020300" y="66675"/>
          <a:ext cx="0" cy="6353175"/>
        </a:xfrm>
        <a:prstGeom prst="line">
          <a:avLst/>
        </a:prstGeom>
        <a:noFill/>
        <a:ln w="28575" cmpd="sng">
          <a:solidFill>
            <a:srgbClr val="0000D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29</xdr:row>
      <xdr:rowOff>0</xdr:rowOff>
    </xdr:from>
    <xdr:to>
      <xdr:col>13</xdr:col>
      <xdr:colOff>0</xdr:colOff>
      <xdr:row>56</xdr:row>
      <xdr:rowOff>152400</xdr:rowOff>
    </xdr:to>
    <xdr:graphicFrame>
      <xdr:nvGraphicFramePr>
        <xdr:cNvPr id="1" name="Chart 3"/>
        <xdr:cNvGraphicFramePr/>
      </xdr:nvGraphicFramePr>
      <xdr:xfrm>
        <a:off x="257175" y="6362700"/>
        <a:ext cx="8772525" cy="5715000"/>
      </xdr:xfrm>
      <a:graphic>
        <a:graphicData uri="http://schemas.openxmlformats.org/drawingml/2006/chart">
          <c:chart xmlns:c="http://schemas.openxmlformats.org/drawingml/2006/chart" r:id="rId1"/>
        </a:graphicData>
      </a:graphic>
    </xdr:graphicFrame>
    <xdr:clientData/>
  </xdr:twoCellAnchor>
  <xdr:twoCellAnchor>
    <xdr:from>
      <xdr:col>1</xdr:col>
      <xdr:colOff>180975</xdr:colOff>
      <xdr:row>85</xdr:row>
      <xdr:rowOff>0</xdr:rowOff>
    </xdr:from>
    <xdr:to>
      <xdr:col>13</xdr:col>
      <xdr:colOff>0</xdr:colOff>
      <xdr:row>112</xdr:row>
      <xdr:rowOff>152400</xdr:rowOff>
    </xdr:to>
    <xdr:graphicFrame>
      <xdr:nvGraphicFramePr>
        <xdr:cNvPr id="2" name="Chart 4"/>
        <xdr:cNvGraphicFramePr/>
      </xdr:nvGraphicFramePr>
      <xdr:xfrm>
        <a:off x="247650" y="18173700"/>
        <a:ext cx="8782050" cy="5715000"/>
      </xdr:xfrm>
      <a:graphic>
        <a:graphicData uri="http://schemas.openxmlformats.org/drawingml/2006/chart">
          <c:chart xmlns:c="http://schemas.openxmlformats.org/drawingml/2006/chart" r:id="rId2"/>
        </a:graphicData>
      </a:graphic>
    </xdr:graphicFrame>
    <xdr:clientData/>
  </xdr:twoCellAnchor>
  <xdr:twoCellAnchor>
    <xdr:from>
      <xdr:col>1</xdr:col>
      <xdr:colOff>209550</xdr:colOff>
      <xdr:row>141</xdr:row>
      <xdr:rowOff>0</xdr:rowOff>
    </xdr:from>
    <xdr:to>
      <xdr:col>13</xdr:col>
      <xdr:colOff>0</xdr:colOff>
      <xdr:row>168</xdr:row>
      <xdr:rowOff>161925</xdr:rowOff>
    </xdr:to>
    <xdr:graphicFrame>
      <xdr:nvGraphicFramePr>
        <xdr:cNvPr id="3" name="Chart 5"/>
        <xdr:cNvGraphicFramePr/>
      </xdr:nvGraphicFramePr>
      <xdr:xfrm>
        <a:off x="276225" y="29975175"/>
        <a:ext cx="8753475" cy="5724525"/>
      </xdr:xfrm>
      <a:graphic>
        <a:graphicData uri="http://schemas.openxmlformats.org/drawingml/2006/chart">
          <c:chart xmlns:c="http://schemas.openxmlformats.org/drawingml/2006/chart" r:id="rId3"/>
        </a:graphicData>
      </a:graphic>
    </xdr:graphicFrame>
    <xdr:clientData/>
  </xdr:twoCellAnchor>
  <xdr:twoCellAnchor>
    <xdr:from>
      <xdr:col>1</xdr:col>
      <xdr:colOff>209550</xdr:colOff>
      <xdr:row>196</xdr:row>
      <xdr:rowOff>0</xdr:rowOff>
    </xdr:from>
    <xdr:to>
      <xdr:col>13</xdr:col>
      <xdr:colOff>0</xdr:colOff>
      <xdr:row>223</xdr:row>
      <xdr:rowOff>161925</xdr:rowOff>
    </xdr:to>
    <xdr:graphicFrame>
      <xdr:nvGraphicFramePr>
        <xdr:cNvPr id="4" name="Chart 19"/>
        <xdr:cNvGraphicFramePr/>
      </xdr:nvGraphicFramePr>
      <xdr:xfrm>
        <a:off x="276225" y="41595675"/>
        <a:ext cx="8753475" cy="5724525"/>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194</xdr:row>
      <xdr:rowOff>0</xdr:rowOff>
    </xdr:from>
    <xdr:to>
      <xdr:col>14</xdr:col>
      <xdr:colOff>0</xdr:colOff>
      <xdr:row>194</xdr:row>
      <xdr:rowOff>0</xdr:rowOff>
    </xdr:to>
    <xdr:sp>
      <xdr:nvSpPr>
        <xdr:cNvPr id="5" name="Straight Connector 43"/>
        <xdr:cNvSpPr>
          <a:spLocks/>
        </xdr:cNvSpPr>
      </xdr:nvSpPr>
      <xdr:spPr>
        <a:xfrm>
          <a:off x="66675" y="41205150"/>
          <a:ext cx="9163050" cy="0"/>
        </a:xfrm>
        <a:prstGeom prst="line">
          <a:avLst/>
        </a:prstGeom>
        <a:noFill/>
        <a:ln w="19050" cmpd="sng">
          <a:solidFill>
            <a:srgbClr val="0000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twoCellAnchor>
    <xdr:from>
      <xdr:col>1</xdr:col>
      <xdr:colOff>0</xdr:colOff>
      <xdr:row>168</xdr:row>
      <xdr:rowOff>190500</xdr:rowOff>
    </xdr:from>
    <xdr:to>
      <xdr:col>14</xdr:col>
      <xdr:colOff>0</xdr:colOff>
      <xdr:row>169</xdr:row>
      <xdr:rowOff>0</xdr:rowOff>
    </xdr:to>
    <xdr:sp>
      <xdr:nvSpPr>
        <xdr:cNvPr id="6" name="Straight Connector 44"/>
        <xdr:cNvSpPr>
          <a:spLocks/>
        </xdr:cNvSpPr>
      </xdr:nvSpPr>
      <xdr:spPr>
        <a:xfrm>
          <a:off x="66675" y="35728275"/>
          <a:ext cx="9163050" cy="0"/>
        </a:xfrm>
        <a:prstGeom prst="line">
          <a:avLst/>
        </a:prstGeom>
        <a:noFill/>
        <a:ln w="19050" cmpd="sng">
          <a:solidFill>
            <a:srgbClr val="0000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twoCellAnchor>
    <xdr:from>
      <xdr:col>1</xdr:col>
      <xdr:colOff>0</xdr:colOff>
      <xdr:row>138</xdr:row>
      <xdr:rowOff>190500</xdr:rowOff>
    </xdr:from>
    <xdr:to>
      <xdr:col>14</xdr:col>
      <xdr:colOff>0</xdr:colOff>
      <xdr:row>139</xdr:row>
      <xdr:rowOff>0</xdr:rowOff>
    </xdr:to>
    <xdr:sp>
      <xdr:nvSpPr>
        <xdr:cNvPr id="7" name="Straight Connector 45"/>
        <xdr:cNvSpPr>
          <a:spLocks/>
        </xdr:cNvSpPr>
      </xdr:nvSpPr>
      <xdr:spPr>
        <a:xfrm>
          <a:off x="66675" y="29594175"/>
          <a:ext cx="9163050" cy="0"/>
        </a:xfrm>
        <a:prstGeom prst="line">
          <a:avLst/>
        </a:prstGeom>
        <a:noFill/>
        <a:ln w="19050" cmpd="sng">
          <a:solidFill>
            <a:srgbClr val="0000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twoCellAnchor>
    <xdr:from>
      <xdr:col>1</xdr:col>
      <xdr:colOff>0</xdr:colOff>
      <xdr:row>112</xdr:row>
      <xdr:rowOff>190500</xdr:rowOff>
    </xdr:from>
    <xdr:to>
      <xdr:col>14</xdr:col>
      <xdr:colOff>0</xdr:colOff>
      <xdr:row>113</xdr:row>
      <xdr:rowOff>0</xdr:rowOff>
    </xdr:to>
    <xdr:sp>
      <xdr:nvSpPr>
        <xdr:cNvPr id="8" name="Straight Connector 46"/>
        <xdr:cNvSpPr>
          <a:spLocks/>
        </xdr:cNvSpPr>
      </xdr:nvSpPr>
      <xdr:spPr>
        <a:xfrm>
          <a:off x="66675" y="23926800"/>
          <a:ext cx="9163050" cy="0"/>
        </a:xfrm>
        <a:prstGeom prst="line">
          <a:avLst/>
        </a:prstGeom>
        <a:noFill/>
        <a:ln w="19050" cmpd="sng">
          <a:solidFill>
            <a:srgbClr val="0000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twoCellAnchor>
    <xdr:from>
      <xdr:col>1</xdr:col>
      <xdr:colOff>0</xdr:colOff>
      <xdr:row>83</xdr:row>
      <xdr:rowOff>0</xdr:rowOff>
    </xdr:from>
    <xdr:to>
      <xdr:col>14</xdr:col>
      <xdr:colOff>0</xdr:colOff>
      <xdr:row>83</xdr:row>
      <xdr:rowOff>0</xdr:rowOff>
    </xdr:to>
    <xdr:sp>
      <xdr:nvSpPr>
        <xdr:cNvPr id="9" name="Straight Connector 47"/>
        <xdr:cNvSpPr>
          <a:spLocks/>
        </xdr:cNvSpPr>
      </xdr:nvSpPr>
      <xdr:spPr>
        <a:xfrm>
          <a:off x="66675" y="17783175"/>
          <a:ext cx="9163050" cy="0"/>
        </a:xfrm>
        <a:prstGeom prst="line">
          <a:avLst/>
        </a:prstGeom>
        <a:noFill/>
        <a:ln w="19050" cmpd="sng">
          <a:solidFill>
            <a:srgbClr val="0000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twoCellAnchor>
    <xdr:from>
      <xdr:col>1</xdr:col>
      <xdr:colOff>0</xdr:colOff>
      <xdr:row>57</xdr:row>
      <xdr:rowOff>0</xdr:rowOff>
    </xdr:from>
    <xdr:to>
      <xdr:col>14</xdr:col>
      <xdr:colOff>0</xdr:colOff>
      <xdr:row>57</xdr:row>
      <xdr:rowOff>0</xdr:rowOff>
    </xdr:to>
    <xdr:sp>
      <xdr:nvSpPr>
        <xdr:cNvPr id="10" name="Straight Connector 48"/>
        <xdr:cNvSpPr>
          <a:spLocks/>
        </xdr:cNvSpPr>
      </xdr:nvSpPr>
      <xdr:spPr>
        <a:xfrm>
          <a:off x="66675" y="12115800"/>
          <a:ext cx="9163050" cy="0"/>
        </a:xfrm>
        <a:prstGeom prst="line">
          <a:avLst/>
        </a:prstGeom>
        <a:noFill/>
        <a:ln w="19050" cmpd="sng">
          <a:solidFill>
            <a:srgbClr val="0000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twoCellAnchor>
    <xdr:from>
      <xdr:col>1</xdr:col>
      <xdr:colOff>0</xdr:colOff>
      <xdr:row>27</xdr:row>
      <xdr:rowOff>0</xdr:rowOff>
    </xdr:from>
    <xdr:to>
      <xdr:col>14</xdr:col>
      <xdr:colOff>0</xdr:colOff>
      <xdr:row>27</xdr:row>
      <xdr:rowOff>0</xdr:rowOff>
    </xdr:to>
    <xdr:sp>
      <xdr:nvSpPr>
        <xdr:cNvPr id="11" name="Straight Connector 49"/>
        <xdr:cNvSpPr>
          <a:spLocks/>
        </xdr:cNvSpPr>
      </xdr:nvSpPr>
      <xdr:spPr>
        <a:xfrm>
          <a:off x="66675" y="5972175"/>
          <a:ext cx="9163050" cy="0"/>
        </a:xfrm>
        <a:prstGeom prst="line">
          <a:avLst/>
        </a:prstGeom>
        <a:noFill/>
        <a:ln w="19050" cmpd="sng">
          <a:solidFill>
            <a:srgbClr val="0000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twoCellAnchor>
    <xdr:from>
      <xdr:col>1</xdr:col>
      <xdr:colOff>0</xdr:colOff>
      <xdr:row>1</xdr:row>
      <xdr:rowOff>0</xdr:rowOff>
    </xdr:from>
    <xdr:to>
      <xdr:col>14</xdr:col>
      <xdr:colOff>0</xdr:colOff>
      <xdr:row>1</xdr:row>
      <xdr:rowOff>0</xdr:rowOff>
    </xdr:to>
    <xdr:sp>
      <xdr:nvSpPr>
        <xdr:cNvPr id="12" name="Straight Connector 50"/>
        <xdr:cNvSpPr>
          <a:spLocks/>
        </xdr:cNvSpPr>
      </xdr:nvSpPr>
      <xdr:spPr>
        <a:xfrm>
          <a:off x="66675" y="304800"/>
          <a:ext cx="9163050" cy="0"/>
        </a:xfrm>
        <a:prstGeom prst="line">
          <a:avLst/>
        </a:prstGeom>
        <a:noFill/>
        <a:ln w="19050" cmpd="sng">
          <a:solidFill>
            <a:srgbClr val="0000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twoCellAnchor>
    <xdr:from>
      <xdr:col>1</xdr:col>
      <xdr:colOff>0</xdr:colOff>
      <xdr:row>224</xdr:row>
      <xdr:rowOff>0</xdr:rowOff>
    </xdr:from>
    <xdr:to>
      <xdr:col>14</xdr:col>
      <xdr:colOff>0</xdr:colOff>
      <xdr:row>224</xdr:row>
      <xdr:rowOff>0</xdr:rowOff>
    </xdr:to>
    <xdr:sp>
      <xdr:nvSpPr>
        <xdr:cNvPr id="13" name="Straight Connector 13"/>
        <xdr:cNvSpPr>
          <a:spLocks/>
        </xdr:cNvSpPr>
      </xdr:nvSpPr>
      <xdr:spPr>
        <a:xfrm>
          <a:off x="66675" y="47348775"/>
          <a:ext cx="9163050" cy="0"/>
        </a:xfrm>
        <a:prstGeom prst="line">
          <a:avLst/>
        </a:prstGeom>
        <a:noFill/>
        <a:ln w="19050" cmpd="sng">
          <a:solidFill>
            <a:srgbClr val="0000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twoCellAnchor>
    <xdr:from>
      <xdr:col>13</xdr:col>
      <xdr:colOff>180975</xdr:colOff>
      <xdr:row>0</xdr:row>
      <xdr:rowOff>0</xdr:rowOff>
    </xdr:from>
    <xdr:to>
      <xdr:col>13</xdr:col>
      <xdr:colOff>180975</xdr:colOff>
      <xdr:row>222</xdr:row>
      <xdr:rowOff>76200</xdr:rowOff>
    </xdr:to>
    <xdr:sp>
      <xdr:nvSpPr>
        <xdr:cNvPr id="14" name="Straight Connector 14"/>
        <xdr:cNvSpPr>
          <a:spLocks/>
        </xdr:cNvSpPr>
      </xdr:nvSpPr>
      <xdr:spPr>
        <a:xfrm rot="5400000" flipH="1" flipV="1">
          <a:off x="9210675" y="0"/>
          <a:ext cx="0" cy="47043975"/>
        </a:xfrm>
        <a:prstGeom prst="line">
          <a:avLst/>
        </a:prstGeom>
        <a:noFill/>
        <a:ln w="28575" cmpd="sng">
          <a:solidFill>
            <a:srgbClr val="0000D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twoCellAnchor>
    <xdr:from>
      <xdr:col>1</xdr:col>
      <xdr:colOff>0</xdr:colOff>
      <xdr:row>1</xdr:row>
      <xdr:rowOff>0</xdr:rowOff>
    </xdr:from>
    <xdr:to>
      <xdr:col>1</xdr:col>
      <xdr:colOff>0</xdr:colOff>
      <xdr:row>223</xdr:row>
      <xdr:rowOff>190500</xdr:rowOff>
    </xdr:to>
    <xdr:sp>
      <xdr:nvSpPr>
        <xdr:cNvPr id="15" name="Straight Connector 23"/>
        <xdr:cNvSpPr>
          <a:spLocks/>
        </xdr:cNvSpPr>
      </xdr:nvSpPr>
      <xdr:spPr>
        <a:xfrm rot="5400000" flipH="1" flipV="1">
          <a:off x="66675" y="304800"/>
          <a:ext cx="0" cy="47043975"/>
        </a:xfrm>
        <a:prstGeom prst="line">
          <a:avLst/>
        </a:prstGeom>
        <a:noFill/>
        <a:ln w="28575" cmpd="sng">
          <a:solidFill>
            <a:srgbClr val="0000D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office.microsoft.com/en-gb/excel-help/enable-macros-to-run-HP001119579.aspx" TargetMode="External" /><Relationship Id="rId2" Type="http://schemas.openxmlformats.org/officeDocument/2006/relationships/hyperlink" Target="http://www.scotlandscensus.gov.uk/en/censusresults/downloadablefiles.html"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ro-scotland.gov.uk/files2/stats/about/census-overview-comparative-sources-uksa.pdf" TargetMode="External" /><Relationship Id="rId2" Type="http://schemas.openxmlformats.org/officeDocument/2006/relationships/hyperlink" Target="http://www.gro-scotland.gov.uk/files2/stats/about/statement-of-admin-sources.pdf" TargetMode="External" /><Relationship Id="rId3" Type="http://schemas.openxmlformats.org/officeDocument/2006/relationships/hyperlink" Target="http://www.scotlandscensus.gov.uk/en/reference/glossary.html" TargetMode="External" /><Relationship Id="rId4" Type="http://schemas.openxmlformats.org/officeDocument/2006/relationships/hyperlink" Target="http://www.gro-scotland.gov.uk/statistics/theme/households/estimates/2011/index.html" TargetMode="External" /><Relationship Id="rId5" Type="http://schemas.openxmlformats.org/officeDocument/2006/relationships/hyperlink" Target="http://www.scotlandscensus.gov.uk/documents/censusresults/release1b/rel1bmethodology.pdf" TargetMode="External" /><Relationship Id="rId6" Type="http://schemas.openxmlformats.org/officeDocument/2006/relationships/hyperlink" Target="http://www.scotlandscensus.gov.uk/documents/censusresults/release1b/rel1bqualityassurance.pdf" TargetMode="External" /><Relationship Id="rId7" Type="http://schemas.openxmlformats.org/officeDocument/2006/relationships/vmlDrawing" Target="../drawings/vmlDrawing2.vml" /><Relationship Id="rId8" Type="http://schemas.openxmlformats.org/officeDocument/2006/relationships/drawing" Target="../drawings/drawing2.xml" /><Relationship Id="rId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1"/>
  <dimension ref="A1:CK134"/>
  <sheetViews>
    <sheetView showGridLines="0" showRowColHeaders="0" tabSelected="1" zoomScaleSheetLayoutView="100" zoomScalePageLayoutView="0" workbookViewId="0" topLeftCell="A1">
      <selection activeCell="D4" sqref="D4"/>
    </sheetView>
  </sheetViews>
  <sheetFormatPr defaultColWidth="2.8515625" defaultRowHeight="15"/>
  <cols>
    <col min="1" max="1" width="2.8515625" style="68" customWidth="1"/>
    <col min="2" max="2" width="0.85546875" style="68" customWidth="1"/>
    <col min="3" max="3" width="27.57421875" style="68" customWidth="1"/>
    <col min="4" max="4" width="54.00390625" style="68" customWidth="1"/>
    <col min="5" max="5" width="1.421875" style="68" customWidth="1"/>
    <col min="6" max="6" width="5.00390625" style="38" hidden="1" customWidth="1"/>
    <col min="7" max="20" width="2.8515625" style="68" customWidth="1"/>
    <col min="21" max="21" width="1.28515625" style="68" customWidth="1"/>
    <col min="22" max="28" width="2.8515625" style="68" customWidth="1"/>
    <col min="29" max="29" width="4.00390625" style="68" bestFit="1" customWidth="1"/>
    <col min="30" max="33" width="2.8515625" style="68" customWidth="1"/>
    <col min="34" max="34" width="4.00390625" style="68" customWidth="1"/>
    <col min="35" max="48" width="2.8515625" style="68" customWidth="1"/>
    <col min="49" max="49" width="6.140625" style="68" hidden="1" customWidth="1"/>
    <col min="50" max="57" width="2.8515625" style="68" hidden="1" customWidth="1"/>
    <col min="58" max="86" width="2.8515625" style="68" customWidth="1"/>
    <col min="87" max="16384" width="2.8515625" style="68" customWidth="1"/>
  </cols>
  <sheetData>
    <row r="1" spans="2:6" ht="3" customHeight="1" thickBot="1">
      <c r="B1" s="68" t="s">
        <v>87</v>
      </c>
      <c r="F1" s="68"/>
    </row>
    <row r="2" spans="2:89" ht="37.5" customHeight="1" thickBot="1" thickTop="1">
      <c r="B2" s="172" t="s">
        <v>7</v>
      </c>
      <c r="C2" s="173"/>
      <c r="D2" s="174"/>
      <c r="E2" s="71"/>
      <c r="G2" s="175" t="s">
        <v>18</v>
      </c>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7"/>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row>
    <row r="3" spans="2:89" ht="2.25" customHeight="1" thickTop="1">
      <c r="B3" s="68">
        <v>1</v>
      </c>
      <c r="C3" s="69">
        <v>1</v>
      </c>
      <c r="F3" s="68"/>
      <c r="G3" s="47"/>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9"/>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row>
    <row r="4" spans="1:89" ht="16.5" thickBot="1">
      <c r="A4" s="70"/>
      <c r="B4" s="70"/>
      <c r="C4" s="70"/>
      <c r="D4" s="70"/>
      <c r="E4" s="72"/>
      <c r="G4" s="168" t="s">
        <v>27</v>
      </c>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70"/>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row>
    <row r="5" spans="2:89" ht="3.75" customHeight="1" thickBot="1" thickTop="1">
      <c r="B5" s="68">
        <v>1</v>
      </c>
      <c r="C5" s="68">
        <v>1</v>
      </c>
      <c r="D5" s="95"/>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row>
    <row r="6" spans="2:89" ht="23.25" customHeight="1" thickBot="1" thickTop="1">
      <c r="B6" s="45" t="s">
        <v>29</v>
      </c>
      <c r="C6" s="45"/>
      <c r="D6" s="46"/>
      <c r="E6" s="73"/>
      <c r="G6" s="178" t="s">
        <v>28</v>
      </c>
      <c r="H6" s="179"/>
      <c r="I6" s="179"/>
      <c r="J6" s="179"/>
      <c r="K6" s="179"/>
      <c r="L6" s="179"/>
      <c r="M6" s="179"/>
      <c r="N6" s="179"/>
      <c r="O6" s="179"/>
      <c r="P6" s="179"/>
      <c r="Q6" s="179"/>
      <c r="R6" s="179"/>
      <c r="S6" s="179"/>
      <c r="T6" s="180"/>
      <c r="U6" s="70"/>
      <c r="V6" s="178" t="s">
        <v>6</v>
      </c>
      <c r="W6" s="179"/>
      <c r="X6" s="179"/>
      <c r="Y6" s="179"/>
      <c r="Z6" s="179"/>
      <c r="AA6" s="179"/>
      <c r="AB6" s="179"/>
      <c r="AC6" s="179"/>
      <c r="AD6" s="179"/>
      <c r="AE6" s="179"/>
      <c r="AF6" s="179"/>
      <c r="AG6" s="179"/>
      <c r="AH6" s="179"/>
      <c r="AI6" s="180"/>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row>
    <row r="7" spans="3:89" ht="6.75" customHeight="1" thickBot="1" thickTop="1">
      <c r="C7" s="70"/>
      <c r="D7" s="70"/>
      <c r="F7" s="68"/>
      <c r="G7" s="181"/>
      <c r="H7" s="182"/>
      <c r="I7" s="182"/>
      <c r="J7" s="182"/>
      <c r="K7" s="182"/>
      <c r="L7" s="182"/>
      <c r="M7" s="182"/>
      <c r="N7" s="182"/>
      <c r="O7" s="182"/>
      <c r="P7" s="182"/>
      <c r="Q7" s="182"/>
      <c r="R7" s="182"/>
      <c r="S7" s="182"/>
      <c r="T7" s="183"/>
      <c r="U7" s="70"/>
      <c r="V7" s="181"/>
      <c r="W7" s="182"/>
      <c r="X7" s="182"/>
      <c r="Y7" s="182"/>
      <c r="Z7" s="182"/>
      <c r="AA7" s="182"/>
      <c r="AB7" s="182"/>
      <c r="AC7" s="182"/>
      <c r="AD7" s="182"/>
      <c r="AE7" s="182"/>
      <c r="AF7" s="182"/>
      <c r="AG7" s="182"/>
      <c r="AH7" s="182"/>
      <c r="AI7" s="183"/>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row>
    <row r="8" spans="2:89" ht="18.75" thickTop="1">
      <c r="B8"/>
      <c r="C8"/>
      <c r="D8"/>
      <c r="G8" s="50"/>
      <c r="H8" s="51"/>
      <c r="I8" s="51"/>
      <c r="J8" s="51"/>
      <c r="K8" s="51"/>
      <c r="L8" s="51"/>
      <c r="M8" s="51"/>
      <c r="N8" s="51"/>
      <c r="O8" s="51"/>
      <c r="P8" s="51"/>
      <c r="Q8" s="51"/>
      <c r="R8" s="51"/>
      <c r="S8" s="51"/>
      <c r="T8" s="52"/>
      <c r="U8" s="70"/>
      <c r="V8" s="50"/>
      <c r="W8" s="51"/>
      <c r="X8" s="51"/>
      <c r="Y8" s="51"/>
      <c r="Z8" s="51"/>
      <c r="AA8" s="51"/>
      <c r="AB8" s="51"/>
      <c r="AC8" s="51"/>
      <c r="AD8" s="51"/>
      <c r="AE8" s="51"/>
      <c r="AF8" s="51"/>
      <c r="AG8" s="51"/>
      <c r="AH8" s="51"/>
      <c r="AI8" s="52"/>
      <c r="AJ8" s="75"/>
      <c r="AK8" s="75"/>
      <c r="AL8" s="75"/>
      <c r="AM8" s="75"/>
      <c r="AN8" s="75"/>
      <c r="AO8" s="75"/>
      <c r="AP8" s="75"/>
      <c r="AQ8" s="75"/>
      <c r="AR8" s="75"/>
      <c r="AS8" s="75"/>
      <c r="AT8" s="75"/>
      <c r="AU8" s="75"/>
      <c r="AV8" s="75"/>
      <c r="AW8" s="75"/>
      <c r="AX8" s="75"/>
      <c r="AY8" s="75"/>
      <c r="BA8" s="68" t="s">
        <v>115</v>
      </c>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row>
    <row r="9" spans="2:89" ht="20.25" customHeight="1">
      <c r="B9"/>
      <c r="C9" s="11" t="s">
        <v>129</v>
      </c>
      <c r="D9" s="11"/>
      <c r="G9" s="53"/>
      <c r="H9" s="54"/>
      <c r="I9" s="54"/>
      <c r="J9" s="54"/>
      <c r="K9" s="54"/>
      <c r="L9" s="54"/>
      <c r="M9" s="54"/>
      <c r="N9" s="54"/>
      <c r="O9" s="54"/>
      <c r="P9" s="54"/>
      <c r="Q9" s="54"/>
      <c r="R9" s="54"/>
      <c r="S9" s="54"/>
      <c r="T9" s="55"/>
      <c r="U9" s="70"/>
      <c r="V9" s="53"/>
      <c r="W9" s="54"/>
      <c r="X9" s="54"/>
      <c r="Y9" s="54"/>
      <c r="Z9" s="54"/>
      <c r="AA9" s="54"/>
      <c r="AB9" s="54"/>
      <c r="AC9" s="54"/>
      <c r="AD9" s="54"/>
      <c r="AE9" s="54"/>
      <c r="AF9" s="54"/>
      <c r="AG9" s="54"/>
      <c r="AH9" s="54"/>
      <c r="AI9" s="55"/>
      <c r="AJ9" s="75"/>
      <c r="AK9" s="75"/>
      <c r="AL9" s="75"/>
      <c r="AM9" s="75"/>
      <c r="AN9" s="75"/>
      <c r="AO9" s="75"/>
      <c r="AP9" s="75"/>
      <c r="AQ9" s="75"/>
      <c r="AR9" s="75"/>
      <c r="AS9" s="75"/>
      <c r="AT9" s="75"/>
      <c r="AU9" s="75"/>
      <c r="AV9" s="75"/>
      <c r="AW9" s="75"/>
      <c r="AX9" s="75"/>
      <c r="AY9" s="75"/>
      <c r="AZ9" s="76" t="s">
        <v>119</v>
      </c>
      <c r="BA9" s="77" t="s">
        <v>108</v>
      </c>
      <c r="BB9" s="76" t="s">
        <v>119</v>
      </c>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c r="CE9" s="75"/>
      <c r="CF9" s="75"/>
      <c r="CG9" s="75"/>
      <c r="CH9" s="75"/>
      <c r="CI9" s="75"/>
      <c r="CJ9" s="75"/>
      <c r="CK9" s="75"/>
    </row>
    <row r="10" spans="2:89" ht="15">
      <c r="B10"/>
      <c r="C10"/>
      <c r="D10"/>
      <c r="F10" s="39"/>
      <c r="G10" s="53"/>
      <c r="H10" s="54"/>
      <c r="I10" s="54"/>
      <c r="J10" s="54"/>
      <c r="K10" s="54"/>
      <c r="L10" s="54"/>
      <c r="M10" s="54"/>
      <c r="N10" s="54"/>
      <c r="O10" s="54"/>
      <c r="P10" s="54"/>
      <c r="Q10" s="54"/>
      <c r="R10" s="54"/>
      <c r="S10" s="54"/>
      <c r="T10" s="55"/>
      <c r="U10" s="70"/>
      <c r="V10" s="53"/>
      <c r="W10" s="54"/>
      <c r="X10" s="54"/>
      <c r="Y10" s="54"/>
      <c r="Z10" s="54"/>
      <c r="AA10" s="54"/>
      <c r="AB10" s="54"/>
      <c r="AC10" s="54"/>
      <c r="AD10" s="54"/>
      <c r="AE10" s="54"/>
      <c r="AF10" s="54"/>
      <c r="AG10" s="54"/>
      <c r="AH10" s="54"/>
      <c r="AI10" s="55"/>
      <c r="AJ10" s="75"/>
      <c r="AK10" s="75"/>
      <c r="AL10" s="75"/>
      <c r="AM10" s="75"/>
      <c r="AN10" s="75"/>
      <c r="AO10" s="75"/>
      <c r="AP10" s="75"/>
      <c r="AQ10" s="75"/>
      <c r="AR10" s="75"/>
      <c r="AS10" s="75"/>
      <c r="AT10" s="75"/>
      <c r="AU10" s="75"/>
      <c r="AV10" s="75"/>
      <c r="AW10" s="75"/>
      <c r="AX10" s="75"/>
      <c r="AY10" s="75"/>
      <c r="AZ10" s="76" t="s">
        <v>121</v>
      </c>
      <c r="BA10" s="77" t="s">
        <v>110</v>
      </c>
      <c r="BB10" s="76" t="s">
        <v>121</v>
      </c>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c r="CK10" s="75"/>
    </row>
    <row r="11" spans="2:89" ht="20.25">
      <c r="B11"/>
      <c r="C11" s="116" t="str">
        <f>IF(OR(Geography!$H$2="Select CA",Geography!$H$2=""),"Please Select a Council Area",Geography!H2)</f>
        <v>Please Select a Council Area</v>
      </c>
      <c r="D11" s="158"/>
      <c r="F11" s="39"/>
      <c r="G11" s="53"/>
      <c r="H11" s="54"/>
      <c r="I11" s="54"/>
      <c r="J11" s="54"/>
      <c r="K11" s="54"/>
      <c r="L11" s="54"/>
      <c r="M11" s="54"/>
      <c r="N11" s="54"/>
      <c r="O11" s="54"/>
      <c r="P11" s="54"/>
      <c r="Q11" s="54"/>
      <c r="R11" s="54"/>
      <c r="S11" s="54"/>
      <c r="T11" s="55"/>
      <c r="U11" s="70"/>
      <c r="V11" s="53"/>
      <c r="W11" s="54"/>
      <c r="X11" s="54"/>
      <c r="Y11" s="54"/>
      <c r="Z11" s="54"/>
      <c r="AA11" s="54"/>
      <c r="AB11" s="54"/>
      <c r="AC11" s="54"/>
      <c r="AD11" s="54"/>
      <c r="AE11" s="54"/>
      <c r="AF11" s="54"/>
      <c r="AG11" s="54"/>
      <c r="AH11" s="54"/>
      <c r="AI11" s="55"/>
      <c r="AJ11" s="75"/>
      <c r="AK11" s="75"/>
      <c r="AL11" s="75"/>
      <c r="AM11" s="75"/>
      <c r="AN11" s="75"/>
      <c r="AO11" s="75"/>
      <c r="AP11" s="75"/>
      <c r="AQ11" s="75"/>
      <c r="AR11" s="75"/>
      <c r="AS11" s="75"/>
      <c r="AT11" s="75"/>
      <c r="AU11" s="75"/>
      <c r="AV11" s="75"/>
      <c r="AW11" s="75"/>
      <c r="AX11" s="75"/>
      <c r="AY11" s="75"/>
      <c r="AZ11" s="76" t="s">
        <v>122</v>
      </c>
      <c r="BA11" s="77" t="s">
        <v>111</v>
      </c>
      <c r="BB11" s="76" t="s">
        <v>122</v>
      </c>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c r="CF11" s="75"/>
      <c r="CG11" s="75"/>
      <c r="CH11" s="75"/>
      <c r="CI11" s="75"/>
      <c r="CJ11" s="75"/>
      <c r="CK11" s="75"/>
    </row>
    <row r="12" spans="2:89" ht="20.25" customHeight="1">
      <c r="B12"/>
      <c r="C12" s="12"/>
      <c r="D12" s="7"/>
      <c r="F12" s="39"/>
      <c r="G12" s="53"/>
      <c r="H12" s="54"/>
      <c r="I12" s="54"/>
      <c r="J12" s="54"/>
      <c r="K12" s="54"/>
      <c r="L12" s="54"/>
      <c r="M12" s="54"/>
      <c r="N12" s="54"/>
      <c r="O12" s="54"/>
      <c r="P12" s="54"/>
      <c r="Q12" s="54"/>
      <c r="R12" s="54"/>
      <c r="S12" s="54"/>
      <c r="T12" s="55"/>
      <c r="U12" s="70"/>
      <c r="V12" s="53"/>
      <c r="W12" s="54"/>
      <c r="X12" s="54"/>
      <c r="Y12" s="54"/>
      <c r="Z12" s="54"/>
      <c r="AA12" s="54"/>
      <c r="AB12" s="54"/>
      <c r="AC12" s="54"/>
      <c r="AD12" s="54"/>
      <c r="AE12" s="54"/>
      <c r="AF12" s="54"/>
      <c r="AG12" s="54"/>
      <c r="AH12" s="54"/>
      <c r="AI12" s="55"/>
      <c r="AJ12" s="75"/>
      <c r="AK12" s="75"/>
      <c r="AL12" s="75"/>
      <c r="AM12" s="75"/>
      <c r="AN12" s="75"/>
      <c r="AO12" s="75"/>
      <c r="AP12" s="75"/>
      <c r="AQ12" s="75"/>
      <c r="AR12" s="75"/>
      <c r="AS12" s="75"/>
      <c r="AT12" s="75"/>
      <c r="AU12" s="75"/>
      <c r="AV12" s="75"/>
      <c r="AW12" s="75" t="b">
        <v>0</v>
      </c>
      <c r="AX12" s="75"/>
      <c r="AY12" s="75"/>
      <c r="AZ12" s="76" t="s">
        <v>116</v>
      </c>
      <c r="BA12" s="77" t="s">
        <v>106</v>
      </c>
      <c r="BB12" s="76" t="s">
        <v>116</v>
      </c>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row>
    <row r="13" spans="2:89" ht="15" customHeight="1">
      <c r="B13"/>
      <c r="C13" s="10"/>
      <c r="D13" s="7"/>
      <c r="F13" s="39"/>
      <c r="G13" s="53"/>
      <c r="H13" s="54"/>
      <c r="I13" s="54"/>
      <c r="J13" s="54"/>
      <c r="K13" s="54"/>
      <c r="L13" s="54"/>
      <c r="M13" s="54"/>
      <c r="N13" s="54"/>
      <c r="O13" s="54"/>
      <c r="P13" s="54"/>
      <c r="Q13" s="54"/>
      <c r="R13" s="54"/>
      <c r="S13" s="54"/>
      <c r="T13" s="55"/>
      <c r="U13" s="70"/>
      <c r="V13" s="53"/>
      <c r="W13" s="54"/>
      <c r="X13" s="54"/>
      <c r="Y13" s="54"/>
      <c r="Z13" s="54"/>
      <c r="AA13" s="54"/>
      <c r="AB13" s="54"/>
      <c r="AC13" s="54"/>
      <c r="AD13" s="54"/>
      <c r="AE13" s="54"/>
      <c r="AF13" s="54"/>
      <c r="AG13" s="54"/>
      <c r="AH13" s="54"/>
      <c r="AI13" s="55"/>
      <c r="AJ13" s="75"/>
      <c r="AK13" s="75"/>
      <c r="AL13" s="75"/>
      <c r="AM13" s="75"/>
      <c r="AN13" s="75"/>
      <c r="AO13" s="75"/>
      <c r="AP13" s="75"/>
      <c r="AQ13" s="75"/>
      <c r="AR13" s="75"/>
      <c r="AS13" s="75"/>
      <c r="AT13" s="75"/>
      <c r="AU13" s="75"/>
      <c r="AV13" s="75"/>
      <c r="AW13" s="75"/>
      <c r="AX13" s="75"/>
      <c r="AY13" s="75"/>
      <c r="AZ13" s="76" t="s">
        <v>117</v>
      </c>
      <c r="BA13" s="77" t="s">
        <v>107</v>
      </c>
      <c r="BB13" s="76" t="s">
        <v>117</v>
      </c>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row>
    <row r="14" spans="2:89" ht="15" customHeight="1">
      <c r="B14"/>
      <c r="C14" s="10"/>
      <c r="D14" s="7"/>
      <c r="F14" s="39"/>
      <c r="G14" s="53"/>
      <c r="H14" s="54"/>
      <c r="I14" s="54"/>
      <c r="J14" s="54"/>
      <c r="K14" s="54"/>
      <c r="L14" s="54"/>
      <c r="M14" s="54"/>
      <c r="N14" s="54"/>
      <c r="O14" s="54"/>
      <c r="P14" s="54"/>
      <c r="Q14" s="54"/>
      <c r="R14" s="54"/>
      <c r="S14" s="54"/>
      <c r="T14" s="55"/>
      <c r="U14" s="70"/>
      <c r="V14" s="53"/>
      <c r="W14" s="54"/>
      <c r="X14" s="54"/>
      <c r="Y14" s="54"/>
      <c r="Z14" s="54"/>
      <c r="AA14" s="54"/>
      <c r="AB14" s="54"/>
      <c r="AC14" s="54"/>
      <c r="AD14" s="54"/>
      <c r="AE14" s="54"/>
      <c r="AF14" s="54"/>
      <c r="AG14" s="54"/>
      <c r="AH14" s="54"/>
      <c r="AI14" s="55"/>
      <c r="AJ14" s="75"/>
      <c r="AK14" s="75"/>
      <c r="AL14" s="75"/>
      <c r="AM14" s="75"/>
      <c r="AN14" s="75"/>
      <c r="AO14" s="75"/>
      <c r="AP14" s="75"/>
      <c r="AQ14" s="75"/>
      <c r="AR14" s="75"/>
      <c r="AS14" s="75"/>
      <c r="AT14" s="75"/>
      <c r="AU14" s="75"/>
      <c r="AV14" s="75"/>
      <c r="AW14" s="75"/>
      <c r="AX14" s="75"/>
      <c r="AY14" s="75"/>
      <c r="AZ14" s="76" t="s">
        <v>123</v>
      </c>
      <c r="BA14" s="77" t="s">
        <v>112</v>
      </c>
      <c r="BB14" s="76" t="s">
        <v>123</v>
      </c>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row>
    <row r="15" spans="2:89" ht="15" customHeight="1">
      <c r="B15"/>
      <c r="C15" s="185" t="s">
        <v>174</v>
      </c>
      <c r="D15" s="186"/>
      <c r="F15" s="39"/>
      <c r="G15" s="65"/>
      <c r="H15" s="66"/>
      <c r="I15" s="66"/>
      <c r="J15" s="66"/>
      <c r="K15" s="54"/>
      <c r="L15" s="54"/>
      <c r="M15" s="54"/>
      <c r="N15" s="54"/>
      <c r="O15" s="54"/>
      <c r="P15" s="54"/>
      <c r="Q15" s="54"/>
      <c r="R15" s="54"/>
      <c r="S15" s="54"/>
      <c r="T15" s="55"/>
      <c r="U15" s="70"/>
      <c r="V15" s="53"/>
      <c r="W15" s="54"/>
      <c r="X15" s="54"/>
      <c r="Y15" s="54"/>
      <c r="Z15" s="54"/>
      <c r="AA15" s="54"/>
      <c r="AB15" s="54"/>
      <c r="AC15" s="54"/>
      <c r="AD15" s="54"/>
      <c r="AE15" s="54"/>
      <c r="AF15" s="54"/>
      <c r="AG15" s="54"/>
      <c r="AH15" s="54"/>
      <c r="AI15" s="55"/>
      <c r="AJ15" s="75"/>
      <c r="AK15" s="75"/>
      <c r="AL15" s="75"/>
      <c r="AM15" s="75"/>
      <c r="AN15" s="75"/>
      <c r="AO15" s="75"/>
      <c r="AP15" s="75"/>
      <c r="AQ15" s="75"/>
      <c r="AR15" s="75"/>
      <c r="AS15" s="75"/>
      <c r="AT15" s="75"/>
      <c r="AU15" s="75"/>
      <c r="AV15" s="75"/>
      <c r="AW15" s="75"/>
      <c r="AX15" s="75"/>
      <c r="AY15" s="75"/>
      <c r="AZ15" s="76" t="s">
        <v>124</v>
      </c>
      <c r="BA15" s="77" t="s">
        <v>113</v>
      </c>
      <c r="BB15" s="76" t="s">
        <v>124</v>
      </c>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row>
    <row r="16" spans="2:89" ht="15" customHeight="1">
      <c r="B16"/>
      <c r="C16" s="186"/>
      <c r="D16" s="186"/>
      <c r="F16" s="39"/>
      <c r="G16" s="65"/>
      <c r="H16" s="66"/>
      <c r="I16" s="66"/>
      <c r="J16" s="66"/>
      <c r="K16" s="54"/>
      <c r="L16" s="54"/>
      <c r="M16" s="54"/>
      <c r="N16" s="54"/>
      <c r="O16" s="54"/>
      <c r="P16" s="54"/>
      <c r="Q16" s="54"/>
      <c r="R16" s="54"/>
      <c r="S16" s="54"/>
      <c r="T16" s="55"/>
      <c r="U16" s="70"/>
      <c r="V16" s="53"/>
      <c r="W16" s="54"/>
      <c r="X16" s="54"/>
      <c r="Y16" s="54"/>
      <c r="Z16" s="54"/>
      <c r="AA16" s="54"/>
      <c r="AB16" s="54"/>
      <c r="AC16" s="54"/>
      <c r="AD16" s="54"/>
      <c r="AE16" s="54"/>
      <c r="AF16" s="54"/>
      <c r="AG16" s="54"/>
      <c r="AH16" s="54"/>
      <c r="AI16" s="55"/>
      <c r="AJ16" s="75"/>
      <c r="AK16" s="75"/>
      <c r="AL16" s="75"/>
      <c r="AM16" s="75"/>
      <c r="AN16" s="75"/>
      <c r="AO16" s="75"/>
      <c r="AP16" s="75"/>
      <c r="AQ16" s="75"/>
      <c r="AR16" s="75"/>
      <c r="AS16" s="75"/>
      <c r="AT16" s="75"/>
      <c r="AU16" s="75"/>
      <c r="AV16" s="75"/>
      <c r="AW16" s="75"/>
      <c r="AX16" s="75"/>
      <c r="AY16" s="75"/>
      <c r="AZ16" s="76" t="s">
        <v>125</v>
      </c>
      <c r="BA16" s="77" t="s">
        <v>114</v>
      </c>
      <c r="BB16" s="76" t="s">
        <v>125</v>
      </c>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row>
    <row r="17" spans="2:89" ht="15" customHeight="1">
      <c r="B17"/>
      <c r="C17" s="186"/>
      <c r="D17" s="186"/>
      <c r="F17" s="39"/>
      <c r="G17" s="65"/>
      <c r="H17" s="66"/>
      <c r="I17" s="66"/>
      <c r="J17" s="66"/>
      <c r="K17" s="54"/>
      <c r="L17" s="54"/>
      <c r="M17" s="54"/>
      <c r="N17" s="54"/>
      <c r="O17" s="54"/>
      <c r="P17" s="54"/>
      <c r="Q17" s="54"/>
      <c r="R17" s="54"/>
      <c r="S17" s="54"/>
      <c r="T17" s="55"/>
      <c r="U17" s="70"/>
      <c r="V17" s="53"/>
      <c r="W17" s="54"/>
      <c r="X17" s="54"/>
      <c r="Y17" s="54"/>
      <c r="Z17" s="54"/>
      <c r="AA17" s="54"/>
      <c r="AB17" s="54"/>
      <c r="AC17" s="54"/>
      <c r="AD17" s="54"/>
      <c r="AE17" s="54"/>
      <c r="AF17" s="54"/>
      <c r="AG17" s="54"/>
      <c r="AH17" s="54"/>
      <c r="AI17" s="55"/>
      <c r="AJ17" s="75"/>
      <c r="AK17" s="75"/>
      <c r="AL17" s="75"/>
      <c r="AM17" s="75"/>
      <c r="AN17" s="75"/>
      <c r="AO17" s="75"/>
      <c r="AP17" s="75"/>
      <c r="AQ17" s="75"/>
      <c r="AR17" s="75"/>
      <c r="AS17" s="75"/>
      <c r="AT17" s="75"/>
      <c r="AU17" s="75"/>
      <c r="AV17" s="75"/>
      <c r="AW17" s="75"/>
      <c r="AX17" s="75"/>
      <c r="AY17" s="75"/>
      <c r="AZ17" s="76" t="s">
        <v>120</v>
      </c>
      <c r="BA17" s="77" t="s">
        <v>109</v>
      </c>
      <c r="BB17" s="76" t="s">
        <v>120</v>
      </c>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row>
    <row r="18" spans="2:89" ht="15" customHeight="1" thickBot="1">
      <c r="B18"/>
      <c r="C18" s="186"/>
      <c r="D18" s="186"/>
      <c r="F18" s="39"/>
      <c r="G18" s="65"/>
      <c r="H18" s="66"/>
      <c r="I18" s="66"/>
      <c r="J18" s="66"/>
      <c r="K18" s="54"/>
      <c r="L18" s="54"/>
      <c r="M18" s="54"/>
      <c r="N18" s="54"/>
      <c r="O18" s="54"/>
      <c r="P18" s="54"/>
      <c r="Q18" s="54"/>
      <c r="R18" s="54"/>
      <c r="S18" s="54"/>
      <c r="T18" s="55"/>
      <c r="U18" s="70"/>
      <c r="V18" s="62"/>
      <c r="W18" s="63"/>
      <c r="X18" s="63"/>
      <c r="Y18" s="63"/>
      <c r="Z18" s="63"/>
      <c r="AA18" s="63"/>
      <c r="AB18" s="63"/>
      <c r="AC18" s="63"/>
      <c r="AD18" s="63"/>
      <c r="AE18" s="63"/>
      <c r="AF18" s="63"/>
      <c r="AG18" s="63"/>
      <c r="AH18" s="63"/>
      <c r="AI18" s="64"/>
      <c r="AJ18" s="75"/>
      <c r="AK18" s="75"/>
      <c r="AL18" s="75"/>
      <c r="AM18" s="75"/>
      <c r="AN18" s="75"/>
      <c r="AO18" s="75"/>
      <c r="AP18" s="75"/>
      <c r="AQ18" s="75"/>
      <c r="AR18" s="75"/>
      <c r="AS18" s="75"/>
      <c r="AT18" s="75"/>
      <c r="AU18" s="75"/>
      <c r="AV18" s="75"/>
      <c r="AW18" s="75"/>
      <c r="AX18" s="75"/>
      <c r="AY18" s="75"/>
      <c r="AZ18" s="76" t="s">
        <v>118</v>
      </c>
      <c r="BA18" s="77" t="s">
        <v>127</v>
      </c>
      <c r="BB18" s="76" t="s">
        <v>118</v>
      </c>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row>
    <row r="19" spans="2:89" ht="33.75" customHeight="1" thickBot="1" thickTop="1">
      <c r="B19"/>
      <c r="C19" s="186"/>
      <c r="D19" s="186"/>
      <c r="F19" s="39"/>
      <c r="G19" s="67"/>
      <c r="H19" s="98"/>
      <c r="I19" s="98"/>
      <c r="J19" s="98"/>
      <c r="K19" s="99"/>
      <c r="L19" s="99"/>
      <c r="M19" s="99"/>
      <c r="N19" s="99"/>
      <c r="O19" s="99"/>
      <c r="P19" s="99"/>
      <c r="Q19" s="99"/>
      <c r="R19" s="99"/>
      <c r="S19" s="99"/>
      <c r="T19" s="56"/>
      <c r="U19" s="70"/>
      <c r="V19" s="70"/>
      <c r="W19" s="70"/>
      <c r="X19" s="70"/>
      <c r="Y19" s="70"/>
      <c r="Z19" s="70"/>
      <c r="AA19" s="70"/>
      <c r="AB19" s="70"/>
      <c r="AC19" s="70"/>
      <c r="AD19" s="70"/>
      <c r="AE19" s="70"/>
      <c r="AF19" s="70"/>
      <c r="AG19" s="70"/>
      <c r="AH19" s="70"/>
      <c r="AI19" s="70"/>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row>
    <row r="20" spans="2:89" ht="15" customHeight="1" thickTop="1">
      <c r="B20"/>
      <c r="C20" s="186"/>
      <c r="D20" s="186"/>
      <c r="F20" s="39"/>
      <c r="G20" s="100"/>
      <c r="H20" s="101"/>
      <c r="I20" s="101"/>
      <c r="J20" s="101"/>
      <c r="K20" s="101"/>
      <c r="L20" s="101"/>
      <c r="M20" s="101"/>
      <c r="N20" s="101"/>
      <c r="O20" s="101"/>
      <c r="P20" s="101"/>
      <c r="Q20" s="101"/>
      <c r="R20" s="101"/>
      <c r="S20" s="101"/>
      <c r="T20" s="102"/>
      <c r="U20" s="70"/>
      <c r="V20" s="70"/>
      <c r="W20" s="70"/>
      <c r="X20" s="70"/>
      <c r="Y20" s="70"/>
      <c r="Z20" s="70"/>
      <c r="AA20" s="70"/>
      <c r="AB20" s="70"/>
      <c r="AC20" s="70"/>
      <c r="AD20" s="70"/>
      <c r="AE20" s="70"/>
      <c r="AF20" s="70"/>
      <c r="AG20" s="70"/>
      <c r="AH20" s="70"/>
      <c r="AI20" s="70"/>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row>
    <row r="21" spans="2:89" ht="15" customHeight="1">
      <c r="B21"/>
      <c r="C21" s="186"/>
      <c r="D21" s="186"/>
      <c r="F21" s="39"/>
      <c r="G21" s="103"/>
      <c r="H21" s="54"/>
      <c r="I21" s="54"/>
      <c r="J21" s="54"/>
      <c r="K21" s="54"/>
      <c r="L21" s="54"/>
      <c r="M21" s="54"/>
      <c r="N21" s="54"/>
      <c r="O21" s="54"/>
      <c r="P21" s="54"/>
      <c r="Q21" s="54"/>
      <c r="R21" s="54"/>
      <c r="S21" s="54"/>
      <c r="T21" s="104"/>
      <c r="U21" s="70"/>
      <c r="V21" s="70"/>
      <c r="W21" s="70"/>
      <c r="X21" s="70"/>
      <c r="Y21" s="70"/>
      <c r="Z21" s="70"/>
      <c r="AA21" s="70"/>
      <c r="AB21" s="70"/>
      <c r="AC21" s="70"/>
      <c r="AD21" s="70"/>
      <c r="AE21" s="70"/>
      <c r="AF21" s="70"/>
      <c r="AG21" s="70"/>
      <c r="AH21" s="70"/>
      <c r="AI21" s="70"/>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c r="CH21" s="75"/>
      <c r="CI21" s="75"/>
      <c r="CJ21" s="75"/>
      <c r="CK21" s="75"/>
    </row>
    <row r="22" spans="2:89" ht="15" customHeight="1">
      <c r="B22"/>
      <c r="C22" s="186"/>
      <c r="D22" s="186"/>
      <c r="F22" s="39"/>
      <c r="G22" s="103"/>
      <c r="H22" s="54"/>
      <c r="I22" s="54"/>
      <c r="J22" s="54"/>
      <c r="K22" s="54"/>
      <c r="L22" s="54"/>
      <c r="M22" s="54"/>
      <c r="N22" s="54"/>
      <c r="O22" s="54"/>
      <c r="P22" s="54"/>
      <c r="Q22" s="54"/>
      <c r="R22" s="54"/>
      <c r="S22" s="54"/>
      <c r="T22" s="104"/>
      <c r="U22" s="70"/>
      <c r="V22" s="70"/>
      <c r="W22" s="70"/>
      <c r="X22" s="70"/>
      <c r="Y22" s="70"/>
      <c r="Z22" s="70"/>
      <c r="AA22" s="70"/>
      <c r="AB22" s="70"/>
      <c r="AC22" s="70"/>
      <c r="AD22" s="70"/>
      <c r="AE22" s="70"/>
      <c r="AF22" s="70"/>
      <c r="AG22" s="70"/>
      <c r="AH22" s="70"/>
      <c r="AI22" s="70"/>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row>
    <row r="23" spans="2:89" ht="15" customHeight="1" thickBot="1">
      <c r="B23"/>
      <c r="C23" s="186"/>
      <c r="D23" s="186"/>
      <c r="F23" s="39"/>
      <c r="G23" s="105"/>
      <c r="H23" s="99"/>
      <c r="I23" s="99"/>
      <c r="J23" s="99"/>
      <c r="K23" s="99"/>
      <c r="L23" s="99"/>
      <c r="M23" s="99"/>
      <c r="N23" s="99"/>
      <c r="O23" s="99"/>
      <c r="P23" s="99"/>
      <c r="Q23" s="99"/>
      <c r="R23" s="99"/>
      <c r="S23" s="99"/>
      <c r="T23" s="106"/>
      <c r="U23" s="70"/>
      <c r="V23" s="70"/>
      <c r="W23" s="70"/>
      <c r="X23" s="70"/>
      <c r="Y23" s="70"/>
      <c r="Z23" s="70"/>
      <c r="AA23" s="70"/>
      <c r="AB23" s="70"/>
      <c r="AC23" s="70"/>
      <c r="AD23" s="70"/>
      <c r="AE23" s="70"/>
      <c r="AF23" s="70"/>
      <c r="AG23" s="70"/>
      <c r="AH23" s="70"/>
      <c r="AI23" s="70"/>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row>
    <row r="24" spans="2:89" ht="15" customHeight="1" thickTop="1">
      <c r="B24"/>
      <c r="C24" s="186"/>
      <c r="D24" s="186"/>
      <c r="F24" s="39"/>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row>
    <row r="25" spans="2:89" ht="15" customHeight="1">
      <c r="B25"/>
      <c r="C25" s="186"/>
      <c r="D25" s="186"/>
      <c r="F25" s="39"/>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c r="CC25" s="75"/>
      <c r="CD25" s="75"/>
      <c r="CE25" s="75"/>
      <c r="CF25" s="75"/>
      <c r="CG25" s="75"/>
      <c r="CH25" s="75"/>
      <c r="CI25" s="75"/>
      <c r="CJ25" s="75"/>
      <c r="CK25" s="75"/>
    </row>
    <row r="26" spans="2:89" ht="15" customHeight="1">
      <c r="B26"/>
      <c r="C26" s="186"/>
      <c r="D26" s="186"/>
      <c r="F26" s="39"/>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row>
    <row r="27" spans="2:89" ht="15" customHeight="1">
      <c r="B27"/>
      <c r="C27" s="186"/>
      <c r="D27" s="186"/>
      <c r="F27" s="39"/>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c r="CA27" s="75"/>
      <c r="CB27" s="75"/>
      <c r="CC27" s="75"/>
      <c r="CD27" s="75"/>
      <c r="CE27" s="75"/>
      <c r="CF27" s="75"/>
      <c r="CG27" s="75"/>
      <c r="CH27" s="75"/>
      <c r="CI27" s="75"/>
      <c r="CJ27" s="75"/>
      <c r="CK27" s="75"/>
    </row>
    <row r="28" spans="2:89" ht="15" customHeight="1">
      <c r="B28"/>
      <c r="C28" s="186"/>
      <c r="D28" s="186"/>
      <c r="F28" s="39"/>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c r="CC28" s="75"/>
      <c r="CD28" s="75"/>
      <c r="CE28" s="75"/>
      <c r="CF28" s="75"/>
      <c r="CG28" s="75"/>
      <c r="CH28" s="75"/>
      <c r="CI28" s="75"/>
      <c r="CJ28" s="75"/>
      <c r="CK28" s="75"/>
    </row>
    <row r="29" spans="2:89" ht="15" customHeight="1">
      <c r="B29"/>
      <c r="C29" s="186"/>
      <c r="D29" s="186"/>
      <c r="F29" s="39"/>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row>
    <row r="30" spans="2:89" ht="15" customHeight="1">
      <c r="B30"/>
      <c r="C30" s="186"/>
      <c r="D30" s="186"/>
      <c r="F30" s="39"/>
      <c r="G30" s="70"/>
      <c r="H30" s="70"/>
      <c r="I30" s="70"/>
      <c r="J30" s="70"/>
      <c r="K30" s="70"/>
      <c r="L30" s="70"/>
      <c r="M30" s="70"/>
      <c r="N30" s="70"/>
      <c r="O30" s="70"/>
      <c r="P30" s="70"/>
      <c r="Q30" s="70"/>
      <c r="R30" s="70"/>
      <c r="S30" s="70"/>
      <c r="T30" s="70"/>
      <c r="U30" s="70"/>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c r="CC30" s="75"/>
      <c r="CD30" s="75"/>
      <c r="CE30" s="75"/>
      <c r="CF30" s="75"/>
      <c r="CG30" s="75"/>
      <c r="CH30" s="75"/>
      <c r="CI30" s="75"/>
      <c r="CJ30" s="75"/>
      <c r="CK30" s="75"/>
    </row>
    <row r="31" spans="2:89" ht="15" customHeight="1">
      <c r="B31"/>
      <c r="C31" s="186"/>
      <c r="D31" s="186"/>
      <c r="F31" s="39"/>
      <c r="G31" s="70"/>
      <c r="H31" s="70"/>
      <c r="I31" s="70"/>
      <c r="J31" s="70"/>
      <c r="K31" s="70"/>
      <c r="L31" s="70"/>
      <c r="M31" s="70"/>
      <c r="N31" s="70"/>
      <c r="O31" s="70"/>
      <c r="P31" s="70"/>
      <c r="Q31" s="70"/>
      <c r="R31" s="70"/>
      <c r="S31" s="70"/>
      <c r="T31" s="70"/>
      <c r="U31" s="70"/>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c r="CC31" s="75"/>
      <c r="CD31" s="75"/>
      <c r="CE31" s="75"/>
      <c r="CF31" s="75"/>
      <c r="CG31" s="75"/>
      <c r="CH31" s="75"/>
      <c r="CI31" s="75"/>
      <c r="CJ31" s="75"/>
      <c r="CK31" s="75"/>
    </row>
    <row r="32" spans="2:89" ht="15" customHeight="1">
      <c r="B32"/>
      <c r="C32" s="186"/>
      <c r="D32" s="186"/>
      <c r="F32" s="39"/>
      <c r="G32" s="70"/>
      <c r="H32" s="70"/>
      <c r="I32" s="70"/>
      <c r="J32" s="70"/>
      <c r="K32" s="70"/>
      <c r="L32" s="70"/>
      <c r="M32" s="70"/>
      <c r="N32" s="70"/>
      <c r="O32" s="70"/>
      <c r="P32" s="70"/>
      <c r="Q32" s="70"/>
      <c r="R32" s="70"/>
      <c r="S32" s="70"/>
      <c r="T32" s="70"/>
      <c r="U32" s="70"/>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c r="CC32" s="75"/>
      <c r="CD32" s="75"/>
      <c r="CE32" s="75"/>
      <c r="CF32" s="75"/>
      <c r="CG32" s="75"/>
      <c r="CH32" s="75"/>
      <c r="CI32" s="75"/>
      <c r="CJ32" s="75"/>
      <c r="CK32" s="75"/>
    </row>
    <row r="33" spans="2:89" ht="15" customHeight="1">
      <c r="B33"/>
      <c r="C33" s="159" t="s">
        <v>166</v>
      </c>
      <c r="D33" s="31"/>
      <c r="F33" s="39"/>
      <c r="G33" s="70"/>
      <c r="H33" s="70"/>
      <c r="I33" s="70"/>
      <c r="J33" s="70"/>
      <c r="K33" s="70"/>
      <c r="L33" s="70"/>
      <c r="M33" s="70"/>
      <c r="N33" s="70"/>
      <c r="O33" s="70"/>
      <c r="P33" s="70"/>
      <c r="Q33" s="70"/>
      <c r="R33" s="70"/>
      <c r="S33" s="70"/>
      <c r="T33" s="70"/>
      <c r="U33" s="70"/>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5"/>
      <c r="BZ33" s="75"/>
      <c r="CA33" s="75"/>
      <c r="CB33" s="75"/>
      <c r="CC33" s="75"/>
      <c r="CD33" s="75"/>
      <c r="CE33" s="75"/>
      <c r="CF33" s="75"/>
      <c r="CG33" s="75"/>
      <c r="CH33" s="75"/>
      <c r="CI33" s="75"/>
      <c r="CJ33" s="75"/>
      <c r="CK33" s="75"/>
    </row>
    <row r="34" spans="2:6" ht="15">
      <c r="B34"/>
      <c r="C34" s="184" t="s">
        <v>128</v>
      </c>
      <c r="D34" s="184"/>
      <c r="F34" s="68"/>
    </row>
    <row r="35" spans="2:6" ht="15" customHeight="1">
      <c r="B35"/>
      <c r="C35" s="91"/>
      <c r="D35" s="91"/>
      <c r="F35" s="68"/>
    </row>
    <row r="36" spans="2:6" ht="15" customHeight="1">
      <c r="B36"/>
      <c r="C36" s="123" t="s">
        <v>177</v>
      </c>
      <c r="D36" s="91"/>
      <c r="F36" s="68"/>
    </row>
    <row r="37" spans="2:6" ht="15" customHeight="1">
      <c r="B37"/>
      <c r="C37" s="44"/>
      <c r="D37" s="7"/>
      <c r="F37" s="68"/>
    </row>
    <row r="38" spans="2:6" ht="15" customHeight="1">
      <c r="B38"/>
      <c r="C38" s="44"/>
      <c r="D38" s="7"/>
      <c r="F38" s="68"/>
    </row>
    <row r="39" spans="2:4" ht="15" customHeight="1">
      <c r="B39" s="40"/>
      <c r="C39" s="8" t="str">
        <f>Geography!F3</f>
        <v>2011 Census QA Pack - Select CA</v>
      </c>
      <c r="D39" s="7"/>
    </row>
    <row r="40" spans="2:4" ht="15" customHeight="1">
      <c r="B40"/>
      <c r="C40" s="171" t="s">
        <v>175</v>
      </c>
      <c r="D40" s="171"/>
    </row>
    <row r="41" spans="2:4" ht="15" customHeight="1">
      <c r="B41"/>
      <c r="C41" s="171"/>
      <c r="D41" s="171"/>
    </row>
    <row r="42" spans="2:4" ht="15" customHeight="1">
      <c r="B42"/>
      <c r="C42" s="171"/>
      <c r="D42" s="171"/>
    </row>
    <row r="43" spans="2:4" ht="15" customHeight="1">
      <c r="B43"/>
      <c r="C43" s="171"/>
      <c r="D43" s="171"/>
    </row>
    <row r="44" spans="2:4" ht="15" customHeight="1">
      <c r="B44"/>
      <c r="C44" s="171"/>
      <c r="D44" s="171"/>
    </row>
    <row r="45" spans="2:4" ht="15" customHeight="1">
      <c r="B45"/>
      <c r="C45" s="171"/>
      <c r="D45" s="171"/>
    </row>
    <row r="46" spans="2:4" ht="15" customHeight="1">
      <c r="B46"/>
      <c r="C46" s="171"/>
      <c r="D46" s="171"/>
    </row>
    <row r="47" spans="2:4" ht="15" customHeight="1">
      <c r="B47"/>
      <c r="C47" s="171"/>
      <c r="D47" s="171"/>
    </row>
    <row r="48" spans="2:4" ht="15" customHeight="1">
      <c r="B48"/>
      <c r="C48" s="171"/>
      <c r="D48" s="171"/>
    </row>
    <row r="49" spans="2:4" ht="15" customHeight="1">
      <c r="B49" s="40"/>
      <c r="C49" s="171"/>
      <c r="D49" s="171"/>
    </row>
    <row r="50" spans="2:4" ht="15" customHeight="1">
      <c r="B50" s="40"/>
      <c r="C50" s="171"/>
      <c r="D50" s="171"/>
    </row>
    <row r="51" spans="2:4" ht="15" customHeight="1">
      <c r="B51"/>
      <c r="C51" s="171"/>
      <c r="D51" s="171"/>
    </row>
    <row r="52" spans="2:4" ht="15" customHeight="1">
      <c r="B52"/>
      <c r="C52" s="171"/>
      <c r="D52" s="171"/>
    </row>
    <row r="53" spans="2:4" ht="15">
      <c r="B53" s="40"/>
      <c r="C53" s="171"/>
      <c r="D53" s="171"/>
    </row>
    <row r="54" spans="2:4" ht="15">
      <c r="B54" s="40"/>
      <c r="C54" s="171"/>
      <c r="D54" s="171"/>
    </row>
    <row r="55" spans="2:4" ht="15">
      <c r="B55" s="40"/>
      <c r="C55" s="171"/>
      <c r="D55" s="171"/>
    </row>
    <row r="56" spans="2:10" ht="15">
      <c r="B56" s="40"/>
      <c r="C56" s="171"/>
      <c r="D56" s="171"/>
      <c r="E56" s="74"/>
      <c r="F56" s="39"/>
      <c r="G56" s="74"/>
      <c r="H56" s="74"/>
      <c r="I56" s="74"/>
      <c r="J56" s="74"/>
    </row>
    <row r="57" spans="5:10" ht="15">
      <c r="E57" s="74"/>
      <c r="F57" s="39"/>
      <c r="G57" s="74"/>
      <c r="H57" s="74"/>
      <c r="I57" s="74"/>
      <c r="J57" s="74"/>
    </row>
    <row r="58" spans="5:10" ht="15">
      <c r="E58" s="74"/>
      <c r="F58" s="39"/>
      <c r="G58" s="74"/>
      <c r="H58" s="74"/>
      <c r="I58" s="74"/>
      <c r="J58" s="74"/>
    </row>
    <row r="59" spans="5:10" ht="15">
      <c r="E59" s="74"/>
      <c r="F59" s="39"/>
      <c r="G59" s="74"/>
      <c r="H59" s="74"/>
      <c r="I59" s="74"/>
      <c r="J59" s="74"/>
    </row>
    <row r="60" spans="5:10" ht="15">
      <c r="E60" s="74"/>
      <c r="F60" s="39"/>
      <c r="G60" s="74"/>
      <c r="H60" s="74"/>
      <c r="I60" s="74"/>
      <c r="J60" s="74"/>
    </row>
    <row r="61" spans="5:10" ht="15">
      <c r="E61" s="74"/>
      <c r="F61" s="39"/>
      <c r="G61" s="74"/>
      <c r="H61" s="74"/>
      <c r="I61" s="74"/>
      <c r="J61" s="74"/>
    </row>
    <row r="62" spans="5:10" ht="15">
      <c r="E62" s="74"/>
      <c r="F62" s="39"/>
      <c r="G62" s="74"/>
      <c r="H62" s="74"/>
      <c r="I62" s="74"/>
      <c r="J62" s="74"/>
    </row>
    <row r="63" spans="5:10" ht="15">
      <c r="E63" s="74"/>
      <c r="F63" s="39"/>
      <c r="G63" s="74"/>
      <c r="H63" s="74"/>
      <c r="I63" s="74"/>
      <c r="J63" s="74"/>
    </row>
    <row r="64" spans="5:10" ht="15">
      <c r="E64" s="74"/>
      <c r="F64" s="39"/>
      <c r="G64" s="74"/>
      <c r="H64" s="74"/>
      <c r="I64" s="74"/>
      <c r="J64" s="74"/>
    </row>
    <row r="65" spans="5:10" ht="15">
      <c r="E65" s="74"/>
      <c r="F65" s="39"/>
      <c r="G65" s="74"/>
      <c r="H65" s="74"/>
      <c r="I65" s="74"/>
      <c r="J65" s="74"/>
    </row>
    <row r="66" spans="5:10" ht="15">
      <c r="E66" s="74"/>
      <c r="F66" s="39"/>
      <c r="G66" s="74"/>
      <c r="H66" s="74"/>
      <c r="I66" s="74"/>
      <c r="J66" s="74"/>
    </row>
    <row r="67" spans="5:10" ht="15">
      <c r="E67" s="74"/>
      <c r="F67" s="39"/>
      <c r="G67" s="74"/>
      <c r="H67" s="74"/>
      <c r="I67" s="74"/>
      <c r="J67" s="74"/>
    </row>
    <row r="68" spans="5:10" ht="15">
      <c r="E68" s="74"/>
      <c r="F68" s="39"/>
      <c r="G68" s="74"/>
      <c r="H68" s="74"/>
      <c r="I68" s="74"/>
      <c r="J68" s="74"/>
    </row>
    <row r="69" spans="5:10" ht="15">
      <c r="E69" s="74"/>
      <c r="F69" s="39"/>
      <c r="G69" s="74"/>
      <c r="H69" s="74"/>
      <c r="I69" s="74"/>
      <c r="J69" s="74"/>
    </row>
    <row r="70" spans="5:10" ht="15">
      <c r="E70" s="74"/>
      <c r="F70" s="39"/>
      <c r="G70" s="74"/>
      <c r="H70" s="74"/>
      <c r="I70" s="74"/>
      <c r="J70" s="74"/>
    </row>
    <row r="71" spans="5:10" ht="15">
      <c r="E71" s="74"/>
      <c r="F71" s="39"/>
      <c r="G71" s="74"/>
      <c r="H71" s="74"/>
      <c r="I71" s="74"/>
      <c r="J71" s="74"/>
    </row>
    <row r="72" spans="5:10" ht="15">
      <c r="E72" s="74"/>
      <c r="F72" s="39"/>
      <c r="G72" s="74"/>
      <c r="H72" s="74"/>
      <c r="I72" s="74"/>
      <c r="J72" s="74"/>
    </row>
    <row r="73" spans="5:10" ht="15">
      <c r="E73" s="74"/>
      <c r="F73" s="39"/>
      <c r="G73" s="74"/>
      <c r="H73" s="74"/>
      <c r="I73" s="74"/>
      <c r="J73" s="74"/>
    </row>
    <row r="74" spans="5:10" ht="15">
      <c r="E74" s="74"/>
      <c r="F74" s="39"/>
      <c r="G74" s="74"/>
      <c r="H74" s="74"/>
      <c r="I74" s="74"/>
      <c r="J74" s="74"/>
    </row>
    <row r="116" spans="5:10" ht="15">
      <c r="E116" s="74"/>
      <c r="F116" s="39"/>
      <c r="G116" s="74"/>
      <c r="H116" s="74"/>
      <c r="I116" s="74"/>
      <c r="J116" s="74"/>
    </row>
    <row r="117" spans="5:10" ht="15">
      <c r="E117" s="74"/>
      <c r="F117" s="39"/>
      <c r="G117" s="74"/>
      <c r="H117" s="74"/>
      <c r="I117" s="74"/>
      <c r="J117" s="74"/>
    </row>
    <row r="118" spans="5:10" ht="15">
      <c r="E118" s="74"/>
      <c r="F118" s="39"/>
      <c r="G118" s="74"/>
      <c r="H118" s="74"/>
      <c r="I118" s="74"/>
      <c r="J118" s="74"/>
    </row>
    <row r="119" spans="5:10" ht="15">
      <c r="E119" s="74"/>
      <c r="F119" s="39"/>
      <c r="G119" s="74"/>
      <c r="H119" s="74"/>
      <c r="I119" s="74"/>
      <c r="J119" s="74"/>
    </row>
    <row r="120" spans="5:10" ht="15">
      <c r="E120" s="74"/>
      <c r="F120" s="39"/>
      <c r="G120" s="74"/>
      <c r="H120" s="74"/>
      <c r="I120" s="74"/>
      <c r="J120" s="74"/>
    </row>
    <row r="121" spans="5:10" ht="15">
      <c r="E121" s="74"/>
      <c r="F121" s="39"/>
      <c r="G121" s="74"/>
      <c r="H121" s="74"/>
      <c r="I121" s="74"/>
      <c r="J121" s="74"/>
    </row>
    <row r="122" spans="5:10" ht="15">
      <c r="E122" s="74"/>
      <c r="F122" s="39"/>
      <c r="G122" s="74"/>
      <c r="H122" s="74"/>
      <c r="I122" s="74"/>
      <c r="J122" s="74"/>
    </row>
    <row r="123" spans="5:10" ht="15">
      <c r="E123" s="74"/>
      <c r="F123" s="39"/>
      <c r="G123" s="74"/>
      <c r="H123" s="74"/>
      <c r="I123" s="74"/>
      <c r="J123" s="74"/>
    </row>
    <row r="124" spans="5:10" ht="15">
      <c r="E124" s="74"/>
      <c r="F124" s="39"/>
      <c r="G124" s="74"/>
      <c r="H124" s="74"/>
      <c r="I124" s="74"/>
      <c r="J124" s="74"/>
    </row>
    <row r="125" spans="5:10" ht="15">
      <c r="E125" s="74"/>
      <c r="F125" s="39"/>
      <c r="G125" s="74"/>
      <c r="H125" s="74"/>
      <c r="I125" s="74"/>
      <c r="J125" s="74"/>
    </row>
    <row r="126" spans="5:10" ht="15">
      <c r="E126" s="74"/>
      <c r="F126" s="39"/>
      <c r="G126" s="74"/>
      <c r="H126" s="74"/>
      <c r="I126" s="74"/>
      <c r="J126" s="74"/>
    </row>
    <row r="127" spans="5:10" ht="15">
      <c r="E127" s="74"/>
      <c r="F127" s="39"/>
      <c r="G127" s="74"/>
      <c r="H127" s="74"/>
      <c r="I127" s="74"/>
      <c r="J127" s="74"/>
    </row>
    <row r="128" spans="5:10" ht="15">
      <c r="E128" s="74"/>
      <c r="F128" s="39"/>
      <c r="G128" s="74"/>
      <c r="H128" s="74"/>
      <c r="I128" s="74"/>
      <c r="J128" s="74"/>
    </row>
    <row r="129" spans="5:10" ht="15">
      <c r="E129" s="74"/>
      <c r="F129" s="39"/>
      <c r="G129" s="74"/>
      <c r="H129" s="74"/>
      <c r="I129" s="74"/>
      <c r="J129" s="74"/>
    </row>
    <row r="130" spans="5:10" ht="15">
      <c r="E130" s="74"/>
      <c r="F130" s="39"/>
      <c r="G130" s="74"/>
      <c r="H130" s="74"/>
      <c r="I130" s="74"/>
      <c r="J130" s="74"/>
    </row>
    <row r="131" spans="5:10" ht="15">
      <c r="E131" s="74"/>
      <c r="F131" s="39"/>
      <c r="G131" s="74"/>
      <c r="H131" s="74"/>
      <c r="I131" s="74"/>
      <c r="J131" s="74"/>
    </row>
    <row r="132" spans="5:10" ht="15">
      <c r="E132" s="74"/>
      <c r="F132" s="39"/>
      <c r="G132" s="74"/>
      <c r="H132" s="74"/>
      <c r="I132" s="74"/>
      <c r="J132" s="74"/>
    </row>
    <row r="133" spans="5:10" ht="15">
      <c r="E133" s="74"/>
      <c r="F133" s="39"/>
      <c r="G133" s="74"/>
      <c r="H133" s="74"/>
      <c r="I133" s="74"/>
      <c r="J133" s="74"/>
    </row>
    <row r="134" spans="5:10" ht="15">
      <c r="E134" s="74"/>
      <c r="F134" s="39"/>
      <c r="G134" s="74"/>
      <c r="H134" s="74"/>
      <c r="I134" s="74"/>
      <c r="J134" s="74"/>
    </row>
  </sheetData>
  <sheetProtection/>
  <mergeCells count="8">
    <mergeCell ref="G4:AI4"/>
    <mergeCell ref="C40:D56"/>
    <mergeCell ref="B2:D2"/>
    <mergeCell ref="G2:AI2"/>
    <mergeCell ref="G6:T7"/>
    <mergeCell ref="V6:AI7"/>
    <mergeCell ref="C34:D34"/>
    <mergeCell ref="C15:D32"/>
  </mergeCells>
  <conditionalFormatting sqref="C11">
    <cfRule type="cellIs" priority="2" dxfId="1" operator="equal" stopIfTrue="1">
      <formula>"Please Select a Local Authority"</formula>
    </cfRule>
  </conditionalFormatting>
  <hyperlinks>
    <hyperlink ref="G4:AI4" r:id="rId1" display="Microsoft instructions for enabling macros in Excel 2003"/>
    <hyperlink ref="C34" r:id="rId2" display="http://www.scotlandscensus.gov.uk/en/censusresults/downloadablefiles.html"/>
  </hyperlinks>
  <printOptions/>
  <pageMargins left="0.7086614173228347" right="0.7086614173228347" top="0.7480314960629921" bottom="0.7480314960629921" header="0.31496062992125984" footer="0.31496062992125984"/>
  <pageSetup fitToHeight="2" horizontalDpi="1200" verticalDpi="1200" orientation="portrait" paperSize="9" r:id="rId5"/>
  <headerFooter alignWithMargins="0">
    <oddFooter>&amp;C&amp;P</oddFooter>
  </headerFooter>
  <rowBreaks count="1" manualBreakCount="1">
    <brk id="38" min="1" max="3" man="1"/>
  </rowBreaks>
  <drawing r:id="rId4"/>
  <legacyDrawing r:id="rId3"/>
</worksheet>
</file>

<file path=xl/worksheets/sheet10.xml><?xml version="1.0" encoding="utf-8"?>
<worksheet xmlns="http://schemas.openxmlformats.org/spreadsheetml/2006/main" xmlns:r="http://schemas.openxmlformats.org/officeDocument/2006/relationships">
  <sheetPr>
    <tabColor indexed="45"/>
  </sheetPr>
  <dimension ref="A1:U102"/>
  <sheetViews>
    <sheetView showGridLines="0" showRowColHeaders="0" workbookViewId="0" topLeftCell="A35">
      <selection activeCell="C35" sqref="C35"/>
    </sheetView>
  </sheetViews>
  <sheetFormatPr defaultColWidth="9.140625" defaultRowHeight="15"/>
  <cols>
    <col min="1" max="1" width="3.57421875" style="144" customWidth="1"/>
    <col min="2" max="2" width="18.7109375" style="144" bestFit="1" customWidth="1"/>
    <col min="3" max="3" width="4.57421875" style="144" customWidth="1"/>
    <col min="4" max="16384" width="9.140625" style="144" customWidth="1"/>
  </cols>
  <sheetData>
    <row r="1" spans="1:21" ht="15">
      <c r="A1" s="111" t="s">
        <v>158</v>
      </c>
      <c r="B1" s="108"/>
      <c r="C1" s="111"/>
      <c r="D1" s="108">
        <v>96</v>
      </c>
      <c r="E1" s="108">
        <v>97</v>
      </c>
      <c r="F1" s="108">
        <v>98</v>
      </c>
      <c r="G1" s="108">
        <v>99</v>
      </c>
      <c r="H1" s="108">
        <v>100</v>
      </c>
      <c r="I1" s="108">
        <v>101</v>
      </c>
      <c r="J1" s="108">
        <v>102</v>
      </c>
      <c r="K1" s="108">
        <v>103</v>
      </c>
      <c r="L1" s="108">
        <v>104</v>
      </c>
      <c r="M1" s="108">
        <v>105</v>
      </c>
      <c r="N1" s="108">
        <v>106</v>
      </c>
      <c r="O1" s="108">
        <v>107</v>
      </c>
      <c r="P1" s="108">
        <v>108</v>
      </c>
      <c r="Q1" s="108">
        <v>109</v>
      </c>
      <c r="R1" s="108">
        <v>110</v>
      </c>
      <c r="S1" s="108">
        <v>111</v>
      </c>
      <c r="T1" s="108">
        <v>112</v>
      </c>
      <c r="U1" s="108">
        <v>113</v>
      </c>
    </row>
    <row r="2" spans="1:21" ht="15">
      <c r="A2" s="112" t="s">
        <v>75</v>
      </c>
      <c r="B2" s="111"/>
      <c r="C2" s="111"/>
      <c r="D2" s="108">
        <v>3</v>
      </c>
      <c r="E2" s="108">
        <v>4</v>
      </c>
      <c r="F2" s="108">
        <v>5</v>
      </c>
      <c r="G2" s="108">
        <v>6</v>
      </c>
      <c r="H2" s="108">
        <v>7</v>
      </c>
      <c r="I2" s="108">
        <v>8</v>
      </c>
      <c r="J2" s="108">
        <v>9</v>
      </c>
      <c r="K2" s="108">
        <v>10</v>
      </c>
      <c r="L2" s="108">
        <v>11</v>
      </c>
      <c r="M2" s="108">
        <v>12</v>
      </c>
      <c r="N2" s="108">
        <v>13</v>
      </c>
      <c r="O2" s="108">
        <v>14</v>
      </c>
      <c r="P2" s="108">
        <v>15</v>
      </c>
      <c r="Q2" s="108">
        <v>16</v>
      </c>
      <c r="R2" s="108">
        <v>17</v>
      </c>
      <c r="S2" s="108">
        <v>18</v>
      </c>
      <c r="T2" s="108">
        <v>19</v>
      </c>
      <c r="U2" s="108">
        <v>20</v>
      </c>
    </row>
    <row r="3" spans="1:21" ht="15">
      <c r="A3" s="163" t="s">
        <v>67</v>
      </c>
      <c r="B3" s="160" t="s">
        <v>68</v>
      </c>
      <c r="C3" s="164" t="s">
        <v>69</v>
      </c>
      <c r="D3" s="161" t="s">
        <v>86</v>
      </c>
      <c r="E3" s="161" t="s">
        <v>89</v>
      </c>
      <c r="F3" s="161" t="s">
        <v>90</v>
      </c>
      <c r="G3" s="161" t="s">
        <v>91</v>
      </c>
      <c r="H3" s="161" t="s">
        <v>92</v>
      </c>
      <c r="I3" s="161" t="s">
        <v>93</v>
      </c>
      <c r="J3" s="161" t="s">
        <v>94</v>
      </c>
      <c r="K3" s="161" t="s">
        <v>95</v>
      </c>
      <c r="L3" s="161" t="s">
        <v>96</v>
      </c>
      <c r="M3" s="161" t="s">
        <v>97</v>
      </c>
      <c r="N3" s="161" t="s">
        <v>98</v>
      </c>
      <c r="O3" s="161" t="s">
        <v>99</v>
      </c>
      <c r="P3" s="161" t="s">
        <v>100</v>
      </c>
      <c r="Q3" s="161" t="s">
        <v>101</v>
      </c>
      <c r="R3" s="161" t="s">
        <v>102</v>
      </c>
      <c r="S3" s="161" t="s">
        <v>103</v>
      </c>
      <c r="T3" s="161" t="s">
        <v>70</v>
      </c>
      <c r="U3" s="128" t="s">
        <v>104</v>
      </c>
    </row>
    <row r="4" spans="1:21" ht="15">
      <c r="A4" s="160">
        <v>33</v>
      </c>
      <c r="B4" s="160" t="s">
        <v>63</v>
      </c>
      <c r="C4" s="160" t="s">
        <v>71</v>
      </c>
      <c r="D4" s="143">
        <v>144300</v>
      </c>
      <c r="E4" s="143">
        <v>136200</v>
      </c>
      <c r="F4" s="143">
        <v>145800</v>
      </c>
      <c r="G4" s="143">
        <v>0</v>
      </c>
      <c r="H4" s="143">
        <v>0</v>
      </c>
      <c r="I4" s="143">
        <v>0</v>
      </c>
      <c r="J4" s="143">
        <v>0</v>
      </c>
      <c r="K4" s="143">
        <v>0</v>
      </c>
      <c r="L4" s="143">
        <v>0</v>
      </c>
      <c r="M4" s="143">
        <v>0</v>
      </c>
      <c r="N4" s="143">
        <v>0</v>
      </c>
      <c r="O4" s="143">
        <v>0</v>
      </c>
      <c r="P4" s="143">
        <v>0</v>
      </c>
      <c r="Q4" s="143">
        <v>0</v>
      </c>
      <c r="R4" s="143">
        <v>0</v>
      </c>
      <c r="S4" s="143">
        <v>0</v>
      </c>
      <c r="T4" s="143">
        <v>0</v>
      </c>
      <c r="U4" s="143">
        <v>426200</v>
      </c>
    </row>
    <row r="5" spans="1:21" ht="15">
      <c r="A5" s="160">
        <v>1</v>
      </c>
      <c r="B5" s="163" t="s">
        <v>31</v>
      </c>
      <c r="C5" s="160" t="s">
        <v>71</v>
      </c>
      <c r="D5" s="143">
        <v>5300</v>
      </c>
      <c r="E5" s="143">
        <v>4400</v>
      </c>
      <c r="F5" s="143">
        <v>4800</v>
      </c>
      <c r="G5" s="143">
        <v>0</v>
      </c>
      <c r="H5" s="143">
        <v>0</v>
      </c>
      <c r="I5" s="143">
        <v>0</v>
      </c>
      <c r="J5" s="143">
        <v>0</v>
      </c>
      <c r="K5" s="143">
        <v>0</v>
      </c>
      <c r="L5" s="143">
        <v>0</v>
      </c>
      <c r="M5" s="143">
        <v>0</v>
      </c>
      <c r="N5" s="143">
        <v>0</v>
      </c>
      <c r="O5" s="143">
        <v>0</v>
      </c>
      <c r="P5" s="143">
        <v>0</v>
      </c>
      <c r="Q5" s="143">
        <v>0</v>
      </c>
      <c r="R5" s="143">
        <v>0</v>
      </c>
      <c r="S5" s="143">
        <v>0</v>
      </c>
      <c r="T5" s="143">
        <v>0</v>
      </c>
      <c r="U5" s="143">
        <v>14600</v>
      </c>
    </row>
    <row r="6" spans="1:21" ht="15">
      <c r="A6" s="160">
        <v>2</v>
      </c>
      <c r="B6" s="163" t="s">
        <v>32</v>
      </c>
      <c r="C6" s="160" t="s">
        <v>71</v>
      </c>
      <c r="D6" s="143">
        <v>7200</v>
      </c>
      <c r="E6" s="143">
        <v>6900</v>
      </c>
      <c r="F6" s="143">
        <v>7600</v>
      </c>
      <c r="G6" s="143">
        <v>0</v>
      </c>
      <c r="H6" s="143">
        <v>0</v>
      </c>
      <c r="I6" s="143">
        <v>0</v>
      </c>
      <c r="J6" s="143">
        <v>0</v>
      </c>
      <c r="K6" s="143">
        <v>0</v>
      </c>
      <c r="L6" s="143">
        <v>0</v>
      </c>
      <c r="M6" s="143">
        <v>0</v>
      </c>
      <c r="N6" s="143">
        <v>0</v>
      </c>
      <c r="O6" s="143">
        <v>0</v>
      </c>
      <c r="P6" s="143">
        <v>0</v>
      </c>
      <c r="Q6" s="143">
        <v>0</v>
      </c>
      <c r="R6" s="143">
        <v>0</v>
      </c>
      <c r="S6" s="143">
        <v>0</v>
      </c>
      <c r="T6" s="143">
        <v>0</v>
      </c>
      <c r="U6" s="143">
        <v>21700</v>
      </c>
    </row>
    <row r="7" spans="1:21" ht="15">
      <c r="A7" s="160">
        <v>3</v>
      </c>
      <c r="B7" s="163" t="s">
        <v>33</v>
      </c>
      <c r="C7" s="160" t="s">
        <v>71</v>
      </c>
      <c r="D7" s="143">
        <v>2900</v>
      </c>
      <c r="E7" s="143">
        <v>3100</v>
      </c>
      <c r="F7" s="143">
        <v>3400</v>
      </c>
      <c r="G7" s="143">
        <v>0</v>
      </c>
      <c r="H7" s="143">
        <v>0</v>
      </c>
      <c r="I7" s="143">
        <v>0</v>
      </c>
      <c r="J7" s="143">
        <v>0</v>
      </c>
      <c r="K7" s="143">
        <v>0</v>
      </c>
      <c r="L7" s="143">
        <v>0</v>
      </c>
      <c r="M7" s="143">
        <v>0</v>
      </c>
      <c r="N7" s="143">
        <v>0</v>
      </c>
      <c r="O7" s="143">
        <v>0</v>
      </c>
      <c r="P7" s="143">
        <v>0</v>
      </c>
      <c r="Q7" s="143">
        <v>0</v>
      </c>
      <c r="R7" s="143">
        <v>0</v>
      </c>
      <c r="S7" s="143">
        <v>0</v>
      </c>
      <c r="T7" s="143">
        <v>0</v>
      </c>
      <c r="U7" s="143">
        <v>9300</v>
      </c>
    </row>
    <row r="8" spans="1:21" ht="15">
      <c r="A8" s="160">
        <v>4</v>
      </c>
      <c r="B8" s="163" t="s">
        <v>34</v>
      </c>
      <c r="C8" s="160" t="s">
        <v>71</v>
      </c>
      <c r="D8" s="143">
        <v>2000</v>
      </c>
      <c r="E8" s="143">
        <v>2100</v>
      </c>
      <c r="F8" s="143">
        <v>2500</v>
      </c>
      <c r="G8" s="143">
        <v>0</v>
      </c>
      <c r="H8" s="143">
        <v>0</v>
      </c>
      <c r="I8" s="143">
        <v>0</v>
      </c>
      <c r="J8" s="143">
        <v>0</v>
      </c>
      <c r="K8" s="143">
        <v>0</v>
      </c>
      <c r="L8" s="143">
        <v>0</v>
      </c>
      <c r="M8" s="143">
        <v>0</v>
      </c>
      <c r="N8" s="143">
        <v>0</v>
      </c>
      <c r="O8" s="143">
        <v>0</v>
      </c>
      <c r="P8" s="143">
        <v>0</v>
      </c>
      <c r="Q8" s="143">
        <v>0</v>
      </c>
      <c r="R8" s="143">
        <v>0</v>
      </c>
      <c r="S8" s="143">
        <v>0</v>
      </c>
      <c r="T8" s="143">
        <v>0</v>
      </c>
      <c r="U8" s="143">
        <v>6600</v>
      </c>
    </row>
    <row r="9" spans="1:21" ht="15">
      <c r="A9" s="163">
        <v>5</v>
      </c>
      <c r="B9" s="163" t="s">
        <v>35</v>
      </c>
      <c r="C9" s="160" t="s">
        <v>71</v>
      </c>
      <c r="D9" s="143">
        <v>2800</v>
      </c>
      <c r="E9" s="143">
        <v>3000</v>
      </c>
      <c r="F9" s="143">
        <v>3200</v>
      </c>
      <c r="G9" s="143">
        <v>0</v>
      </c>
      <c r="H9" s="143">
        <v>0</v>
      </c>
      <c r="I9" s="143">
        <v>0</v>
      </c>
      <c r="J9" s="143">
        <v>0</v>
      </c>
      <c r="K9" s="143">
        <v>0</v>
      </c>
      <c r="L9" s="143">
        <v>0</v>
      </c>
      <c r="M9" s="143">
        <v>0</v>
      </c>
      <c r="N9" s="143">
        <v>0</v>
      </c>
      <c r="O9" s="143">
        <v>0</v>
      </c>
      <c r="P9" s="143">
        <v>0</v>
      </c>
      <c r="Q9" s="143">
        <v>0</v>
      </c>
      <c r="R9" s="143">
        <v>0</v>
      </c>
      <c r="S9" s="143">
        <v>0</v>
      </c>
      <c r="T9" s="143">
        <v>0</v>
      </c>
      <c r="U9" s="143">
        <v>9000</v>
      </c>
    </row>
    <row r="10" spans="1:21" ht="15">
      <c r="A10" s="163">
        <v>6</v>
      </c>
      <c r="B10" s="163" t="s">
        <v>36</v>
      </c>
      <c r="C10" s="160" t="s">
        <v>71</v>
      </c>
      <c r="D10" s="143">
        <v>1500</v>
      </c>
      <c r="E10" s="143">
        <v>1400</v>
      </c>
      <c r="F10" s="143">
        <v>1500</v>
      </c>
      <c r="G10" s="143">
        <v>0</v>
      </c>
      <c r="H10" s="143">
        <v>0</v>
      </c>
      <c r="I10" s="143">
        <v>0</v>
      </c>
      <c r="J10" s="143">
        <v>0</v>
      </c>
      <c r="K10" s="143">
        <v>0</v>
      </c>
      <c r="L10" s="143">
        <v>0</v>
      </c>
      <c r="M10" s="143">
        <v>0</v>
      </c>
      <c r="N10" s="143">
        <v>0</v>
      </c>
      <c r="O10" s="143">
        <v>0</v>
      </c>
      <c r="P10" s="143">
        <v>0</v>
      </c>
      <c r="Q10" s="143">
        <v>0</v>
      </c>
      <c r="R10" s="143">
        <v>0</v>
      </c>
      <c r="S10" s="143">
        <v>0</v>
      </c>
      <c r="T10" s="143">
        <v>0</v>
      </c>
      <c r="U10" s="143">
        <v>4500</v>
      </c>
    </row>
    <row r="11" spans="1:21" ht="15">
      <c r="A11" s="163">
        <v>7</v>
      </c>
      <c r="B11" s="163" t="s">
        <v>37</v>
      </c>
      <c r="C11" s="160" t="s">
        <v>71</v>
      </c>
      <c r="D11" s="143">
        <v>2700</v>
      </c>
      <c r="E11" s="143">
        <v>2400</v>
      </c>
      <c r="F11" s="143">
        <v>2600</v>
      </c>
      <c r="G11" s="143">
        <v>0</v>
      </c>
      <c r="H11" s="143">
        <v>0</v>
      </c>
      <c r="I11" s="143">
        <v>0</v>
      </c>
      <c r="J11" s="143">
        <v>0</v>
      </c>
      <c r="K11" s="143">
        <v>0</v>
      </c>
      <c r="L11" s="143">
        <v>0</v>
      </c>
      <c r="M11" s="143">
        <v>0</v>
      </c>
      <c r="N11" s="143">
        <v>0</v>
      </c>
      <c r="O11" s="143">
        <v>0</v>
      </c>
      <c r="P11" s="143">
        <v>0</v>
      </c>
      <c r="Q11" s="143">
        <v>0</v>
      </c>
      <c r="R11" s="143">
        <v>0</v>
      </c>
      <c r="S11" s="143">
        <v>0</v>
      </c>
      <c r="T11" s="143">
        <v>0</v>
      </c>
      <c r="U11" s="143">
        <v>7700</v>
      </c>
    </row>
    <row r="12" spans="1:21" ht="15">
      <c r="A12" s="163">
        <v>8</v>
      </c>
      <c r="B12" s="163" t="s">
        <v>38</v>
      </c>
      <c r="C12" s="160" t="s">
        <v>71</v>
      </c>
      <c r="D12" s="143">
        <v>3700</v>
      </c>
      <c r="E12" s="143">
        <v>3700</v>
      </c>
      <c r="F12" s="143">
        <v>4000</v>
      </c>
      <c r="G12" s="143">
        <v>0</v>
      </c>
      <c r="H12" s="143">
        <v>0</v>
      </c>
      <c r="I12" s="143">
        <v>0</v>
      </c>
      <c r="J12" s="143">
        <v>0</v>
      </c>
      <c r="K12" s="143">
        <v>0</v>
      </c>
      <c r="L12" s="143">
        <v>0</v>
      </c>
      <c r="M12" s="143">
        <v>0</v>
      </c>
      <c r="N12" s="143">
        <v>0</v>
      </c>
      <c r="O12" s="143">
        <v>0</v>
      </c>
      <c r="P12" s="143">
        <v>0</v>
      </c>
      <c r="Q12" s="143">
        <v>0</v>
      </c>
      <c r="R12" s="143">
        <v>0</v>
      </c>
      <c r="S12" s="143">
        <v>0</v>
      </c>
      <c r="T12" s="143">
        <v>0</v>
      </c>
      <c r="U12" s="143">
        <v>11400</v>
      </c>
    </row>
    <row r="13" spans="1:21" ht="15">
      <c r="A13" s="163">
        <v>9</v>
      </c>
      <c r="B13" s="163" t="s">
        <v>39</v>
      </c>
      <c r="C13" s="160" t="s">
        <v>71</v>
      </c>
      <c r="D13" s="143">
        <v>4000</v>
      </c>
      <c r="E13" s="143">
        <v>3600</v>
      </c>
      <c r="F13" s="143">
        <v>3600</v>
      </c>
      <c r="G13" s="143">
        <v>0</v>
      </c>
      <c r="H13" s="143">
        <v>0</v>
      </c>
      <c r="I13" s="143">
        <v>0</v>
      </c>
      <c r="J13" s="143">
        <v>0</v>
      </c>
      <c r="K13" s="143">
        <v>0</v>
      </c>
      <c r="L13" s="143">
        <v>0</v>
      </c>
      <c r="M13" s="143">
        <v>0</v>
      </c>
      <c r="N13" s="143">
        <v>0</v>
      </c>
      <c r="O13" s="143">
        <v>0</v>
      </c>
      <c r="P13" s="143">
        <v>0</v>
      </c>
      <c r="Q13" s="143">
        <v>0</v>
      </c>
      <c r="R13" s="143">
        <v>0</v>
      </c>
      <c r="S13" s="143">
        <v>0</v>
      </c>
      <c r="T13" s="143">
        <v>0</v>
      </c>
      <c r="U13" s="143">
        <v>11200</v>
      </c>
    </row>
    <row r="14" spans="1:21" ht="15">
      <c r="A14" s="163">
        <v>10</v>
      </c>
      <c r="B14" s="163" t="s">
        <v>40</v>
      </c>
      <c r="C14" s="160" t="s">
        <v>71</v>
      </c>
      <c r="D14" s="143">
        <v>3400</v>
      </c>
      <c r="E14" s="143">
        <v>3200</v>
      </c>
      <c r="F14" s="143">
        <v>3500</v>
      </c>
      <c r="G14" s="143">
        <v>0</v>
      </c>
      <c r="H14" s="143">
        <v>0</v>
      </c>
      <c r="I14" s="143">
        <v>0</v>
      </c>
      <c r="J14" s="143">
        <v>0</v>
      </c>
      <c r="K14" s="143">
        <v>0</v>
      </c>
      <c r="L14" s="143">
        <v>0</v>
      </c>
      <c r="M14" s="143">
        <v>0</v>
      </c>
      <c r="N14" s="143">
        <v>0</v>
      </c>
      <c r="O14" s="143">
        <v>0</v>
      </c>
      <c r="P14" s="143">
        <v>0</v>
      </c>
      <c r="Q14" s="143">
        <v>0</v>
      </c>
      <c r="R14" s="143">
        <v>0</v>
      </c>
      <c r="S14" s="143">
        <v>0</v>
      </c>
      <c r="T14" s="143">
        <v>0</v>
      </c>
      <c r="U14" s="143">
        <v>10100</v>
      </c>
    </row>
    <row r="15" spans="1:21" ht="15">
      <c r="A15" s="163">
        <v>11</v>
      </c>
      <c r="B15" s="163" t="s">
        <v>41</v>
      </c>
      <c r="C15" s="160" t="s">
        <v>71</v>
      </c>
      <c r="D15" s="143">
        <v>2500</v>
      </c>
      <c r="E15" s="143">
        <v>2900</v>
      </c>
      <c r="F15" s="143">
        <v>3300</v>
      </c>
      <c r="G15" s="143">
        <v>0</v>
      </c>
      <c r="H15" s="143">
        <v>0</v>
      </c>
      <c r="I15" s="143">
        <v>0</v>
      </c>
      <c r="J15" s="143">
        <v>0</v>
      </c>
      <c r="K15" s="143">
        <v>0</v>
      </c>
      <c r="L15" s="143">
        <v>0</v>
      </c>
      <c r="M15" s="143">
        <v>0</v>
      </c>
      <c r="N15" s="143">
        <v>0</v>
      </c>
      <c r="O15" s="143">
        <v>0</v>
      </c>
      <c r="P15" s="143">
        <v>0</v>
      </c>
      <c r="Q15" s="143">
        <v>0</v>
      </c>
      <c r="R15" s="143">
        <v>0</v>
      </c>
      <c r="S15" s="143">
        <v>0</v>
      </c>
      <c r="T15" s="143">
        <v>0</v>
      </c>
      <c r="U15" s="143">
        <v>8600</v>
      </c>
    </row>
    <row r="16" spans="1:21" ht="15">
      <c r="A16" s="163">
        <v>12</v>
      </c>
      <c r="B16" s="163" t="s">
        <v>42</v>
      </c>
      <c r="C16" s="160" t="s">
        <v>71</v>
      </c>
      <c r="D16" s="143">
        <v>2900</v>
      </c>
      <c r="E16" s="143">
        <v>2800</v>
      </c>
      <c r="F16" s="143">
        <v>2900</v>
      </c>
      <c r="G16" s="143">
        <v>0</v>
      </c>
      <c r="H16" s="143">
        <v>0</v>
      </c>
      <c r="I16" s="143">
        <v>0</v>
      </c>
      <c r="J16" s="143">
        <v>0</v>
      </c>
      <c r="K16" s="143">
        <v>0</v>
      </c>
      <c r="L16" s="143">
        <v>0</v>
      </c>
      <c r="M16" s="143">
        <v>0</v>
      </c>
      <c r="N16" s="143">
        <v>0</v>
      </c>
      <c r="O16" s="143">
        <v>0</v>
      </c>
      <c r="P16" s="143">
        <v>0</v>
      </c>
      <c r="Q16" s="143">
        <v>0</v>
      </c>
      <c r="R16" s="143">
        <v>0</v>
      </c>
      <c r="S16" s="143">
        <v>0</v>
      </c>
      <c r="T16" s="143">
        <v>0</v>
      </c>
      <c r="U16" s="143">
        <v>8700</v>
      </c>
    </row>
    <row r="17" spans="1:21" ht="15">
      <c r="A17" s="163">
        <v>13</v>
      </c>
      <c r="B17" s="163" t="s">
        <v>43</v>
      </c>
      <c r="C17" s="160" t="s">
        <v>71</v>
      </c>
      <c r="D17" s="143">
        <v>2400</v>
      </c>
      <c r="E17" s="143">
        <v>2700</v>
      </c>
      <c r="F17" s="143">
        <v>3000</v>
      </c>
      <c r="G17" s="143">
        <v>0</v>
      </c>
      <c r="H17" s="143">
        <v>0</v>
      </c>
      <c r="I17" s="143">
        <v>0</v>
      </c>
      <c r="J17" s="143">
        <v>0</v>
      </c>
      <c r="K17" s="143">
        <v>0</v>
      </c>
      <c r="L17" s="143">
        <v>0</v>
      </c>
      <c r="M17" s="143">
        <v>0</v>
      </c>
      <c r="N17" s="143">
        <v>0</v>
      </c>
      <c r="O17" s="143">
        <v>0</v>
      </c>
      <c r="P17" s="143">
        <v>0</v>
      </c>
      <c r="Q17" s="143">
        <v>0</v>
      </c>
      <c r="R17" s="143">
        <v>0</v>
      </c>
      <c r="S17" s="143">
        <v>0</v>
      </c>
      <c r="T17" s="143">
        <v>0</v>
      </c>
      <c r="U17" s="143">
        <v>8200</v>
      </c>
    </row>
    <row r="18" spans="1:21" ht="15">
      <c r="A18" s="163">
        <v>14</v>
      </c>
      <c r="B18" s="163" t="s">
        <v>44</v>
      </c>
      <c r="C18" s="160" t="s">
        <v>71</v>
      </c>
      <c r="D18" s="143">
        <v>12100</v>
      </c>
      <c r="E18" s="143">
        <v>10300</v>
      </c>
      <c r="F18" s="143">
        <v>10400</v>
      </c>
      <c r="G18" s="143">
        <v>0</v>
      </c>
      <c r="H18" s="143">
        <v>0</v>
      </c>
      <c r="I18" s="143">
        <v>0</v>
      </c>
      <c r="J18" s="143">
        <v>0</v>
      </c>
      <c r="K18" s="143">
        <v>0</v>
      </c>
      <c r="L18" s="143">
        <v>0</v>
      </c>
      <c r="M18" s="143">
        <v>0</v>
      </c>
      <c r="N18" s="143">
        <v>0</v>
      </c>
      <c r="O18" s="143">
        <v>0</v>
      </c>
      <c r="P18" s="143">
        <v>0</v>
      </c>
      <c r="Q18" s="143">
        <v>0</v>
      </c>
      <c r="R18" s="143">
        <v>0</v>
      </c>
      <c r="S18" s="143">
        <v>0</v>
      </c>
      <c r="T18" s="143">
        <v>0</v>
      </c>
      <c r="U18" s="143">
        <v>32800</v>
      </c>
    </row>
    <row r="19" spans="1:21" ht="15">
      <c r="A19" s="163">
        <v>15</v>
      </c>
      <c r="B19" s="163" t="s">
        <v>45</v>
      </c>
      <c r="C19" s="160" t="s">
        <v>71</v>
      </c>
      <c r="D19" s="143">
        <v>4700</v>
      </c>
      <c r="E19" s="143">
        <v>4300</v>
      </c>
      <c r="F19" s="143">
        <v>4500</v>
      </c>
      <c r="G19" s="143">
        <v>0</v>
      </c>
      <c r="H19" s="143">
        <v>0</v>
      </c>
      <c r="I19" s="143">
        <v>0</v>
      </c>
      <c r="J19" s="143">
        <v>0</v>
      </c>
      <c r="K19" s="143">
        <v>0</v>
      </c>
      <c r="L19" s="143">
        <v>0</v>
      </c>
      <c r="M19" s="143">
        <v>0</v>
      </c>
      <c r="N19" s="143">
        <v>0</v>
      </c>
      <c r="O19" s="143">
        <v>0</v>
      </c>
      <c r="P19" s="143">
        <v>0</v>
      </c>
      <c r="Q19" s="143">
        <v>0</v>
      </c>
      <c r="R19" s="143">
        <v>0</v>
      </c>
      <c r="S19" s="143">
        <v>0</v>
      </c>
      <c r="T19" s="143">
        <v>0</v>
      </c>
      <c r="U19" s="143">
        <v>13400</v>
      </c>
    </row>
    <row r="20" spans="1:21" ht="15">
      <c r="A20" s="163">
        <v>16</v>
      </c>
      <c r="B20" s="163" t="s">
        <v>46</v>
      </c>
      <c r="C20" s="160" t="s">
        <v>71</v>
      </c>
      <c r="D20" s="143">
        <v>10600</v>
      </c>
      <c r="E20" s="143">
        <v>9800</v>
      </c>
      <c r="F20" s="143">
        <v>10100</v>
      </c>
      <c r="G20" s="143">
        <v>0</v>
      </c>
      <c r="H20" s="143">
        <v>0</v>
      </c>
      <c r="I20" s="143">
        <v>0</v>
      </c>
      <c r="J20" s="143">
        <v>0</v>
      </c>
      <c r="K20" s="143">
        <v>0</v>
      </c>
      <c r="L20" s="143">
        <v>0</v>
      </c>
      <c r="M20" s="143">
        <v>0</v>
      </c>
      <c r="N20" s="143">
        <v>0</v>
      </c>
      <c r="O20" s="143">
        <v>0</v>
      </c>
      <c r="P20" s="143">
        <v>0</v>
      </c>
      <c r="Q20" s="143">
        <v>0</v>
      </c>
      <c r="R20" s="143">
        <v>0</v>
      </c>
      <c r="S20" s="143">
        <v>0</v>
      </c>
      <c r="T20" s="143">
        <v>0</v>
      </c>
      <c r="U20" s="143">
        <v>30500</v>
      </c>
    </row>
    <row r="21" spans="1:21" ht="15">
      <c r="A21" s="163">
        <v>17</v>
      </c>
      <c r="B21" s="163" t="s">
        <v>47</v>
      </c>
      <c r="C21" s="160" t="s">
        <v>71</v>
      </c>
      <c r="D21" s="143">
        <v>16400</v>
      </c>
      <c r="E21" s="143">
        <v>14200</v>
      </c>
      <c r="F21" s="143">
        <v>14900</v>
      </c>
      <c r="G21" s="143">
        <v>0</v>
      </c>
      <c r="H21" s="143">
        <v>0</v>
      </c>
      <c r="I21" s="143">
        <v>0</v>
      </c>
      <c r="J21" s="143">
        <v>0</v>
      </c>
      <c r="K21" s="143">
        <v>0</v>
      </c>
      <c r="L21" s="143">
        <v>0</v>
      </c>
      <c r="M21" s="143">
        <v>0</v>
      </c>
      <c r="N21" s="143">
        <v>0</v>
      </c>
      <c r="O21" s="143">
        <v>0</v>
      </c>
      <c r="P21" s="143">
        <v>0</v>
      </c>
      <c r="Q21" s="143">
        <v>0</v>
      </c>
      <c r="R21" s="143">
        <v>0</v>
      </c>
      <c r="S21" s="143">
        <v>0</v>
      </c>
      <c r="T21" s="143">
        <v>0</v>
      </c>
      <c r="U21" s="143">
        <v>45400</v>
      </c>
    </row>
    <row r="22" spans="1:21" ht="15">
      <c r="A22" s="163">
        <v>18</v>
      </c>
      <c r="B22" s="163" t="s">
        <v>48</v>
      </c>
      <c r="C22" s="160" t="s">
        <v>71</v>
      </c>
      <c r="D22" s="143">
        <v>6100</v>
      </c>
      <c r="E22" s="143">
        <v>5900</v>
      </c>
      <c r="F22" s="143">
        <v>6700</v>
      </c>
      <c r="G22" s="143">
        <v>0</v>
      </c>
      <c r="H22" s="143">
        <v>0</v>
      </c>
      <c r="I22" s="143">
        <v>0</v>
      </c>
      <c r="J22" s="143">
        <v>0</v>
      </c>
      <c r="K22" s="143">
        <v>0</v>
      </c>
      <c r="L22" s="143">
        <v>0</v>
      </c>
      <c r="M22" s="143">
        <v>0</v>
      </c>
      <c r="N22" s="143">
        <v>0</v>
      </c>
      <c r="O22" s="143">
        <v>0</v>
      </c>
      <c r="P22" s="143">
        <v>0</v>
      </c>
      <c r="Q22" s="143">
        <v>0</v>
      </c>
      <c r="R22" s="143">
        <v>0</v>
      </c>
      <c r="S22" s="143">
        <v>0</v>
      </c>
      <c r="T22" s="143">
        <v>0</v>
      </c>
      <c r="U22" s="143">
        <v>18700</v>
      </c>
    </row>
    <row r="23" spans="1:21" ht="15">
      <c r="A23" s="163">
        <v>19</v>
      </c>
      <c r="B23" s="163" t="s">
        <v>49</v>
      </c>
      <c r="C23" s="160" t="s">
        <v>71</v>
      </c>
      <c r="D23" s="143">
        <v>2200</v>
      </c>
      <c r="E23" s="143">
        <v>2100</v>
      </c>
      <c r="F23" s="143">
        <v>2300</v>
      </c>
      <c r="G23" s="143">
        <v>0</v>
      </c>
      <c r="H23" s="143">
        <v>0</v>
      </c>
      <c r="I23" s="143">
        <v>0</v>
      </c>
      <c r="J23" s="143">
        <v>0</v>
      </c>
      <c r="K23" s="143">
        <v>0</v>
      </c>
      <c r="L23" s="143">
        <v>0</v>
      </c>
      <c r="M23" s="143">
        <v>0</v>
      </c>
      <c r="N23" s="143">
        <v>0</v>
      </c>
      <c r="O23" s="143">
        <v>0</v>
      </c>
      <c r="P23" s="143">
        <v>0</v>
      </c>
      <c r="Q23" s="143">
        <v>0</v>
      </c>
      <c r="R23" s="143">
        <v>0</v>
      </c>
      <c r="S23" s="143">
        <v>0</v>
      </c>
      <c r="T23" s="143">
        <v>0</v>
      </c>
      <c r="U23" s="143">
        <v>6600</v>
      </c>
    </row>
    <row r="24" spans="1:21" ht="15">
      <c r="A24" s="163">
        <v>20</v>
      </c>
      <c r="B24" s="163" t="s">
        <v>50</v>
      </c>
      <c r="C24" s="160" t="s">
        <v>71</v>
      </c>
      <c r="D24" s="143">
        <v>2500</v>
      </c>
      <c r="E24" s="143">
        <v>2400</v>
      </c>
      <c r="F24" s="143">
        <v>2500</v>
      </c>
      <c r="G24" s="143">
        <v>0</v>
      </c>
      <c r="H24" s="143">
        <v>0</v>
      </c>
      <c r="I24" s="143">
        <v>0</v>
      </c>
      <c r="J24" s="143">
        <v>0</v>
      </c>
      <c r="K24" s="143">
        <v>0</v>
      </c>
      <c r="L24" s="143">
        <v>0</v>
      </c>
      <c r="M24" s="143">
        <v>0</v>
      </c>
      <c r="N24" s="143">
        <v>0</v>
      </c>
      <c r="O24" s="143">
        <v>0</v>
      </c>
      <c r="P24" s="143">
        <v>0</v>
      </c>
      <c r="Q24" s="143">
        <v>0</v>
      </c>
      <c r="R24" s="143">
        <v>0</v>
      </c>
      <c r="S24" s="143">
        <v>0</v>
      </c>
      <c r="T24" s="143">
        <v>0</v>
      </c>
      <c r="U24" s="143">
        <v>7300</v>
      </c>
    </row>
    <row r="25" spans="1:21" ht="15">
      <c r="A25" s="163">
        <v>21</v>
      </c>
      <c r="B25" s="163" t="s">
        <v>51</v>
      </c>
      <c r="C25" s="160" t="s">
        <v>71</v>
      </c>
      <c r="D25" s="143">
        <v>2500</v>
      </c>
      <c r="E25" s="143">
        <v>2300</v>
      </c>
      <c r="F25" s="143">
        <v>2800</v>
      </c>
      <c r="G25" s="143">
        <v>0</v>
      </c>
      <c r="H25" s="143">
        <v>0</v>
      </c>
      <c r="I25" s="143">
        <v>0</v>
      </c>
      <c r="J25" s="143">
        <v>0</v>
      </c>
      <c r="K25" s="143">
        <v>0</v>
      </c>
      <c r="L25" s="143">
        <v>0</v>
      </c>
      <c r="M25" s="143">
        <v>0</v>
      </c>
      <c r="N25" s="143">
        <v>0</v>
      </c>
      <c r="O25" s="143">
        <v>0</v>
      </c>
      <c r="P25" s="143">
        <v>0</v>
      </c>
      <c r="Q25" s="143">
        <v>0</v>
      </c>
      <c r="R25" s="143">
        <v>0</v>
      </c>
      <c r="S25" s="143">
        <v>0</v>
      </c>
      <c r="T25" s="143">
        <v>0</v>
      </c>
      <c r="U25" s="143">
        <v>7500</v>
      </c>
    </row>
    <row r="26" spans="1:21" ht="15">
      <c r="A26" s="163">
        <v>22</v>
      </c>
      <c r="B26" s="163" t="s">
        <v>52</v>
      </c>
      <c r="C26" s="160" t="s">
        <v>71</v>
      </c>
      <c r="D26" s="143">
        <v>3800</v>
      </c>
      <c r="E26" s="143">
        <v>3700</v>
      </c>
      <c r="F26" s="143">
        <v>4000</v>
      </c>
      <c r="G26" s="143">
        <v>0</v>
      </c>
      <c r="H26" s="143">
        <v>0</v>
      </c>
      <c r="I26" s="143">
        <v>0</v>
      </c>
      <c r="J26" s="143">
        <v>0</v>
      </c>
      <c r="K26" s="143">
        <v>0</v>
      </c>
      <c r="L26" s="143">
        <v>0</v>
      </c>
      <c r="M26" s="143">
        <v>0</v>
      </c>
      <c r="N26" s="143">
        <v>0</v>
      </c>
      <c r="O26" s="143">
        <v>0</v>
      </c>
      <c r="P26" s="143">
        <v>0</v>
      </c>
      <c r="Q26" s="143">
        <v>0</v>
      </c>
      <c r="R26" s="143">
        <v>0</v>
      </c>
      <c r="S26" s="143">
        <v>0</v>
      </c>
      <c r="T26" s="143">
        <v>0</v>
      </c>
      <c r="U26" s="143">
        <v>11500</v>
      </c>
    </row>
    <row r="27" spans="1:21" ht="15">
      <c r="A27" s="163">
        <v>23</v>
      </c>
      <c r="B27" s="163" t="s">
        <v>53</v>
      </c>
      <c r="C27" s="160" t="s">
        <v>71</v>
      </c>
      <c r="D27" s="143">
        <v>10200</v>
      </c>
      <c r="E27" s="143">
        <v>9900</v>
      </c>
      <c r="F27" s="143">
        <v>10500</v>
      </c>
      <c r="G27" s="143">
        <v>0</v>
      </c>
      <c r="H27" s="143">
        <v>0</v>
      </c>
      <c r="I27" s="143">
        <v>0</v>
      </c>
      <c r="J27" s="143">
        <v>0</v>
      </c>
      <c r="K27" s="143">
        <v>0</v>
      </c>
      <c r="L27" s="143">
        <v>0</v>
      </c>
      <c r="M27" s="143">
        <v>0</v>
      </c>
      <c r="N27" s="143">
        <v>0</v>
      </c>
      <c r="O27" s="143">
        <v>0</v>
      </c>
      <c r="P27" s="143">
        <v>0</v>
      </c>
      <c r="Q27" s="143">
        <v>0</v>
      </c>
      <c r="R27" s="143">
        <v>0</v>
      </c>
      <c r="S27" s="143">
        <v>0</v>
      </c>
      <c r="T27" s="143">
        <v>0</v>
      </c>
      <c r="U27" s="143">
        <v>30600</v>
      </c>
    </row>
    <row r="28" spans="1:21" ht="15">
      <c r="A28" s="163">
        <v>24</v>
      </c>
      <c r="B28" s="163" t="s">
        <v>54</v>
      </c>
      <c r="C28" s="160" t="s">
        <v>71</v>
      </c>
      <c r="D28" s="143">
        <v>500</v>
      </c>
      <c r="E28" s="143">
        <v>500</v>
      </c>
      <c r="F28" s="143">
        <v>600</v>
      </c>
      <c r="G28" s="143">
        <v>0</v>
      </c>
      <c r="H28" s="143">
        <v>0</v>
      </c>
      <c r="I28" s="143">
        <v>0</v>
      </c>
      <c r="J28" s="143">
        <v>0</v>
      </c>
      <c r="K28" s="143">
        <v>0</v>
      </c>
      <c r="L28" s="143">
        <v>0</v>
      </c>
      <c r="M28" s="143">
        <v>0</v>
      </c>
      <c r="N28" s="143">
        <v>0</v>
      </c>
      <c r="O28" s="143">
        <v>0</v>
      </c>
      <c r="P28" s="143">
        <v>0</v>
      </c>
      <c r="Q28" s="143">
        <v>0</v>
      </c>
      <c r="R28" s="143">
        <v>0</v>
      </c>
      <c r="S28" s="143">
        <v>0</v>
      </c>
      <c r="T28" s="143">
        <v>0</v>
      </c>
      <c r="U28" s="143">
        <v>1600</v>
      </c>
    </row>
    <row r="29" spans="1:21" ht="15">
      <c r="A29" s="163">
        <v>25</v>
      </c>
      <c r="B29" s="163" t="s">
        <v>55</v>
      </c>
      <c r="C29" s="160" t="s">
        <v>71</v>
      </c>
      <c r="D29" s="143">
        <v>3700</v>
      </c>
      <c r="E29" s="143">
        <v>3700</v>
      </c>
      <c r="F29" s="143">
        <v>4100</v>
      </c>
      <c r="G29" s="143">
        <v>0</v>
      </c>
      <c r="H29" s="143">
        <v>0</v>
      </c>
      <c r="I29" s="143">
        <v>0</v>
      </c>
      <c r="J29" s="143">
        <v>0</v>
      </c>
      <c r="K29" s="143">
        <v>0</v>
      </c>
      <c r="L29" s="143">
        <v>0</v>
      </c>
      <c r="M29" s="143">
        <v>0</v>
      </c>
      <c r="N29" s="143">
        <v>0</v>
      </c>
      <c r="O29" s="143">
        <v>0</v>
      </c>
      <c r="P29" s="143">
        <v>0</v>
      </c>
      <c r="Q29" s="143">
        <v>0</v>
      </c>
      <c r="R29" s="143">
        <v>0</v>
      </c>
      <c r="S29" s="143">
        <v>0</v>
      </c>
      <c r="T29" s="143">
        <v>0</v>
      </c>
      <c r="U29" s="143">
        <v>11400</v>
      </c>
    </row>
    <row r="30" spans="1:21" ht="15">
      <c r="A30" s="163">
        <v>26</v>
      </c>
      <c r="B30" s="163" t="s">
        <v>56</v>
      </c>
      <c r="C30" s="160" t="s">
        <v>71</v>
      </c>
      <c r="D30" s="143">
        <v>4800</v>
      </c>
      <c r="E30" s="143">
        <v>4600</v>
      </c>
      <c r="F30" s="143">
        <v>5000</v>
      </c>
      <c r="G30" s="143">
        <v>0</v>
      </c>
      <c r="H30" s="143">
        <v>0</v>
      </c>
      <c r="I30" s="143">
        <v>0</v>
      </c>
      <c r="J30" s="143">
        <v>0</v>
      </c>
      <c r="K30" s="143">
        <v>0</v>
      </c>
      <c r="L30" s="143">
        <v>0</v>
      </c>
      <c r="M30" s="143">
        <v>0</v>
      </c>
      <c r="N30" s="143">
        <v>0</v>
      </c>
      <c r="O30" s="143">
        <v>0</v>
      </c>
      <c r="P30" s="143">
        <v>0</v>
      </c>
      <c r="Q30" s="143">
        <v>0</v>
      </c>
      <c r="R30" s="143">
        <v>0</v>
      </c>
      <c r="S30" s="143">
        <v>0</v>
      </c>
      <c r="T30" s="143">
        <v>0</v>
      </c>
      <c r="U30" s="143">
        <v>14400</v>
      </c>
    </row>
    <row r="31" spans="1:21" ht="15">
      <c r="A31" s="163">
        <v>27</v>
      </c>
      <c r="B31" s="163" t="s">
        <v>57</v>
      </c>
      <c r="C31" s="160" t="s">
        <v>71</v>
      </c>
      <c r="D31" s="143">
        <v>700</v>
      </c>
      <c r="E31" s="143">
        <v>700</v>
      </c>
      <c r="F31" s="143">
        <v>700</v>
      </c>
      <c r="G31" s="143">
        <v>0</v>
      </c>
      <c r="H31" s="143">
        <v>0</v>
      </c>
      <c r="I31" s="143">
        <v>0</v>
      </c>
      <c r="J31" s="143">
        <v>0</v>
      </c>
      <c r="K31" s="143">
        <v>0</v>
      </c>
      <c r="L31" s="143">
        <v>0</v>
      </c>
      <c r="M31" s="143">
        <v>0</v>
      </c>
      <c r="N31" s="143">
        <v>0</v>
      </c>
      <c r="O31" s="143">
        <v>0</v>
      </c>
      <c r="P31" s="143">
        <v>0</v>
      </c>
      <c r="Q31" s="143">
        <v>0</v>
      </c>
      <c r="R31" s="143">
        <v>0</v>
      </c>
      <c r="S31" s="143">
        <v>0</v>
      </c>
      <c r="T31" s="143">
        <v>0</v>
      </c>
      <c r="U31" s="143">
        <v>2000</v>
      </c>
    </row>
    <row r="32" spans="1:21" ht="15">
      <c r="A32" s="163">
        <v>28</v>
      </c>
      <c r="B32" s="163" t="s">
        <v>58</v>
      </c>
      <c r="C32" s="160" t="s">
        <v>71</v>
      </c>
      <c r="D32" s="143">
        <v>2700</v>
      </c>
      <c r="E32" s="143">
        <v>2700</v>
      </c>
      <c r="F32" s="143">
        <v>3100</v>
      </c>
      <c r="G32" s="143">
        <v>0</v>
      </c>
      <c r="H32" s="143">
        <v>0</v>
      </c>
      <c r="I32" s="143">
        <v>0</v>
      </c>
      <c r="J32" s="143">
        <v>0</v>
      </c>
      <c r="K32" s="143">
        <v>0</v>
      </c>
      <c r="L32" s="143">
        <v>0</v>
      </c>
      <c r="M32" s="143">
        <v>0</v>
      </c>
      <c r="N32" s="143">
        <v>0</v>
      </c>
      <c r="O32" s="143">
        <v>0</v>
      </c>
      <c r="P32" s="143">
        <v>0</v>
      </c>
      <c r="Q32" s="143">
        <v>0</v>
      </c>
      <c r="R32" s="143">
        <v>0</v>
      </c>
      <c r="S32" s="143">
        <v>0</v>
      </c>
      <c r="T32" s="143">
        <v>0</v>
      </c>
      <c r="U32" s="143">
        <v>8500</v>
      </c>
    </row>
    <row r="33" spans="1:21" ht="15">
      <c r="A33" s="163">
        <v>29</v>
      </c>
      <c r="B33" s="163" t="s">
        <v>59</v>
      </c>
      <c r="C33" s="160" t="s">
        <v>71</v>
      </c>
      <c r="D33" s="143">
        <v>8900</v>
      </c>
      <c r="E33" s="143">
        <v>8600</v>
      </c>
      <c r="F33" s="143">
        <v>9200</v>
      </c>
      <c r="G33" s="143">
        <v>0</v>
      </c>
      <c r="H33" s="143">
        <v>0</v>
      </c>
      <c r="I33" s="143">
        <v>0</v>
      </c>
      <c r="J33" s="143">
        <v>0</v>
      </c>
      <c r="K33" s="143">
        <v>0</v>
      </c>
      <c r="L33" s="143">
        <v>0</v>
      </c>
      <c r="M33" s="143">
        <v>0</v>
      </c>
      <c r="N33" s="143">
        <v>0</v>
      </c>
      <c r="O33" s="143">
        <v>0</v>
      </c>
      <c r="P33" s="143">
        <v>0</v>
      </c>
      <c r="Q33" s="143">
        <v>0</v>
      </c>
      <c r="R33" s="143">
        <v>0</v>
      </c>
      <c r="S33" s="143">
        <v>0</v>
      </c>
      <c r="T33" s="143">
        <v>0</v>
      </c>
      <c r="U33" s="143">
        <v>26700</v>
      </c>
    </row>
    <row r="34" spans="1:21" ht="15">
      <c r="A34" s="163">
        <v>30</v>
      </c>
      <c r="B34" s="163" t="s">
        <v>60</v>
      </c>
      <c r="C34" s="160" t="s">
        <v>71</v>
      </c>
      <c r="D34" s="143">
        <v>2200</v>
      </c>
      <c r="E34" s="143">
        <v>2500</v>
      </c>
      <c r="F34" s="143">
        <v>2600</v>
      </c>
      <c r="G34" s="143">
        <v>0</v>
      </c>
      <c r="H34" s="143">
        <v>0</v>
      </c>
      <c r="I34" s="143">
        <v>0</v>
      </c>
      <c r="J34" s="143">
        <v>0</v>
      </c>
      <c r="K34" s="143">
        <v>0</v>
      </c>
      <c r="L34" s="143">
        <v>0</v>
      </c>
      <c r="M34" s="143">
        <v>0</v>
      </c>
      <c r="N34" s="143">
        <v>0</v>
      </c>
      <c r="O34" s="143">
        <v>0</v>
      </c>
      <c r="P34" s="143">
        <v>0</v>
      </c>
      <c r="Q34" s="143">
        <v>0</v>
      </c>
      <c r="R34" s="143">
        <v>0</v>
      </c>
      <c r="S34" s="143">
        <v>0</v>
      </c>
      <c r="T34" s="143">
        <v>0</v>
      </c>
      <c r="U34" s="143">
        <v>7200</v>
      </c>
    </row>
    <row r="35" spans="1:21" ht="15">
      <c r="A35" s="163">
        <v>31</v>
      </c>
      <c r="B35" s="163" t="s">
        <v>61</v>
      </c>
      <c r="C35" s="160" t="s">
        <v>71</v>
      </c>
      <c r="D35" s="143">
        <v>5700</v>
      </c>
      <c r="E35" s="143">
        <v>5300</v>
      </c>
      <c r="F35" s="143">
        <v>5400</v>
      </c>
      <c r="G35" s="143">
        <v>0</v>
      </c>
      <c r="H35" s="143">
        <v>0</v>
      </c>
      <c r="I35" s="143">
        <v>0</v>
      </c>
      <c r="J35" s="143">
        <v>0</v>
      </c>
      <c r="K35" s="143">
        <v>0</v>
      </c>
      <c r="L35" s="143">
        <v>0</v>
      </c>
      <c r="M35" s="143">
        <v>0</v>
      </c>
      <c r="N35" s="143">
        <v>0</v>
      </c>
      <c r="O35" s="143">
        <v>0</v>
      </c>
      <c r="P35" s="143">
        <v>0</v>
      </c>
      <c r="Q35" s="143">
        <v>0</v>
      </c>
      <c r="R35" s="143">
        <v>0</v>
      </c>
      <c r="S35" s="143">
        <v>0</v>
      </c>
      <c r="T35" s="143">
        <v>0</v>
      </c>
      <c r="U35" s="143">
        <v>16400</v>
      </c>
    </row>
    <row r="36" spans="1:21" ht="15">
      <c r="A36" s="163">
        <v>32</v>
      </c>
      <c r="B36" s="163" t="s">
        <v>62</v>
      </c>
      <c r="C36" s="160" t="s">
        <v>71</v>
      </c>
      <c r="D36" s="143">
        <v>600</v>
      </c>
      <c r="E36" s="143">
        <v>600</v>
      </c>
      <c r="F36" s="143">
        <v>700</v>
      </c>
      <c r="G36" s="143">
        <v>0</v>
      </c>
      <c r="H36" s="143">
        <v>0</v>
      </c>
      <c r="I36" s="143">
        <v>0</v>
      </c>
      <c r="J36" s="143">
        <v>0</v>
      </c>
      <c r="K36" s="143">
        <v>0</v>
      </c>
      <c r="L36" s="143">
        <v>0</v>
      </c>
      <c r="M36" s="143">
        <v>0</v>
      </c>
      <c r="N36" s="143">
        <v>0</v>
      </c>
      <c r="O36" s="143">
        <v>0</v>
      </c>
      <c r="P36" s="143">
        <v>0</v>
      </c>
      <c r="Q36" s="143">
        <v>0</v>
      </c>
      <c r="R36" s="143">
        <v>0</v>
      </c>
      <c r="S36" s="143">
        <v>0</v>
      </c>
      <c r="T36" s="143">
        <v>0</v>
      </c>
      <c r="U36" s="143">
        <v>2000</v>
      </c>
    </row>
    <row r="37" spans="1:21" ht="15">
      <c r="A37" s="160">
        <v>33</v>
      </c>
      <c r="B37" s="160" t="s">
        <v>63</v>
      </c>
      <c r="C37" s="160" t="s">
        <v>120</v>
      </c>
      <c r="D37" s="143">
        <v>138200</v>
      </c>
      <c r="E37" s="143">
        <v>129600</v>
      </c>
      <c r="F37" s="143">
        <v>138200</v>
      </c>
      <c r="G37" s="143">
        <v>0</v>
      </c>
      <c r="H37" s="143">
        <v>0</v>
      </c>
      <c r="I37" s="143">
        <v>0</v>
      </c>
      <c r="J37" s="143">
        <v>0</v>
      </c>
      <c r="K37" s="143">
        <v>0</v>
      </c>
      <c r="L37" s="143">
        <v>0</v>
      </c>
      <c r="M37" s="143">
        <v>0</v>
      </c>
      <c r="N37" s="143">
        <v>0</v>
      </c>
      <c r="O37" s="143">
        <v>0</v>
      </c>
      <c r="P37" s="143">
        <v>0</v>
      </c>
      <c r="Q37" s="143">
        <v>0</v>
      </c>
      <c r="R37" s="143">
        <v>0</v>
      </c>
      <c r="S37" s="143">
        <v>0</v>
      </c>
      <c r="T37" s="143">
        <v>0</v>
      </c>
      <c r="U37" s="143">
        <v>406100</v>
      </c>
    </row>
    <row r="38" spans="1:21" ht="15">
      <c r="A38" s="160">
        <v>1</v>
      </c>
      <c r="B38" s="163" t="s">
        <v>31</v>
      </c>
      <c r="C38" s="160" t="s">
        <v>120</v>
      </c>
      <c r="D38" s="143">
        <v>5200</v>
      </c>
      <c r="E38" s="143">
        <v>4300</v>
      </c>
      <c r="F38" s="143">
        <v>4400</v>
      </c>
      <c r="G38" s="143">
        <v>0</v>
      </c>
      <c r="H38" s="143">
        <v>0</v>
      </c>
      <c r="I38" s="143">
        <v>0</v>
      </c>
      <c r="J38" s="143">
        <v>0</v>
      </c>
      <c r="K38" s="143">
        <v>0</v>
      </c>
      <c r="L38" s="143">
        <v>0</v>
      </c>
      <c r="M38" s="143">
        <v>0</v>
      </c>
      <c r="N38" s="143">
        <v>0</v>
      </c>
      <c r="O38" s="143">
        <v>0</v>
      </c>
      <c r="P38" s="143">
        <v>0</v>
      </c>
      <c r="Q38" s="143">
        <v>0</v>
      </c>
      <c r="R38" s="143">
        <v>0</v>
      </c>
      <c r="S38" s="143">
        <v>0</v>
      </c>
      <c r="T38" s="143">
        <v>0</v>
      </c>
      <c r="U38" s="143">
        <v>13800</v>
      </c>
    </row>
    <row r="39" spans="1:21" ht="15">
      <c r="A39" s="160">
        <v>2</v>
      </c>
      <c r="B39" s="163" t="s">
        <v>32</v>
      </c>
      <c r="C39" s="160" t="s">
        <v>120</v>
      </c>
      <c r="D39" s="143">
        <v>6800</v>
      </c>
      <c r="E39" s="143">
        <v>6500</v>
      </c>
      <c r="F39" s="143">
        <v>7000</v>
      </c>
      <c r="G39" s="143">
        <v>0</v>
      </c>
      <c r="H39" s="143">
        <v>0</v>
      </c>
      <c r="I39" s="143">
        <v>0</v>
      </c>
      <c r="J39" s="143">
        <v>0</v>
      </c>
      <c r="K39" s="143">
        <v>0</v>
      </c>
      <c r="L39" s="143">
        <v>0</v>
      </c>
      <c r="M39" s="143">
        <v>0</v>
      </c>
      <c r="N39" s="143">
        <v>0</v>
      </c>
      <c r="O39" s="143">
        <v>0</v>
      </c>
      <c r="P39" s="143">
        <v>0</v>
      </c>
      <c r="Q39" s="143">
        <v>0</v>
      </c>
      <c r="R39" s="143">
        <v>0</v>
      </c>
      <c r="S39" s="143">
        <v>0</v>
      </c>
      <c r="T39" s="143">
        <v>0</v>
      </c>
      <c r="U39" s="143">
        <v>20400</v>
      </c>
    </row>
    <row r="40" spans="1:21" ht="15">
      <c r="A40" s="160">
        <v>3</v>
      </c>
      <c r="B40" s="163" t="s">
        <v>33</v>
      </c>
      <c r="C40" s="160" t="s">
        <v>120</v>
      </c>
      <c r="D40" s="143">
        <v>2900</v>
      </c>
      <c r="E40" s="143">
        <v>3000</v>
      </c>
      <c r="F40" s="143">
        <v>3100</v>
      </c>
      <c r="G40" s="143">
        <v>0</v>
      </c>
      <c r="H40" s="143">
        <v>0</v>
      </c>
      <c r="I40" s="143">
        <v>0</v>
      </c>
      <c r="J40" s="143">
        <v>0</v>
      </c>
      <c r="K40" s="143">
        <v>0</v>
      </c>
      <c r="L40" s="143">
        <v>0</v>
      </c>
      <c r="M40" s="143">
        <v>0</v>
      </c>
      <c r="N40" s="143">
        <v>0</v>
      </c>
      <c r="O40" s="143">
        <v>0</v>
      </c>
      <c r="P40" s="143">
        <v>0</v>
      </c>
      <c r="Q40" s="143">
        <v>0</v>
      </c>
      <c r="R40" s="143">
        <v>0</v>
      </c>
      <c r="S40" s="143">
        <v>0</v>
      </c>
      <c r="T40" s="143">
        <v>0</v>
      </c>
      <c r="U40" s="143">
        <v>9000</v>
      </c>
    </row>
    <row r="41" spans="1:21" ht="15">
      <c r="A41" s="160">
        <v>4</v>
      </c>
      <c r="B41" s="163" t="s">
        <v>34</v>
      </c>
      <c r="C41" s="160" t="s">
        <v>120</v>
      </c>
      <c r="D41" s="143">
        <v>1900</v>
      </c>
      <c r="E41" s="143">
        <v>2000</v>
      </c>
      <c r="F41" s="143">
        <v>2300</v>
      </c>
      <c r="G41" s="143">
        <v>0</v>
      </c>
      <c r="H41" s="143">
        <v>0</v>
      </c>
      <c r="I41" s="143">
        <v>0</v>
      </c>
      <c r="J41" s="143">
        <v>0</v>
      </c>
      <c r="K41" s="143">
        <v>0</v>
      </c>
      <c r="L41" s="143">
        <v>0</v>
      </c>
      <c r="M41" s="143">
        <v>0</v>
      </c>
      <c r="N41" s="143">
        <v>0</v>
      </c>
      <c r="O41" s="143">
        <v>0</v>
      </c>
      <c r="P41" s="143">
        <v>0</v>
      </c>
      <c r="Q41" s="143">
        <v>0</v>
      </c>
      <c r="R41" s="143">
        <v>0</v>
      </c>
      <c r="S41" s="143">
        <v>0</v>
      </c>
      <c r="T41" s="143">
        <v>0</v>
      </c>
      <c r="U41" s="143">
        <v>6100</v>
      </c>
    </row>
    <row r="42" spans="1:21" ht="15">
      <c r="A42" s="163">
        <v>5</v>
      </c>
      <c r="B42" s="163" t="s">
        <v>35</v>
      </c>
      <c r="C42" s="160" t="s">
        <v>120</v>
      </c>
      <c r="D42" s="143">
        <v>2700</v>
      </c>
      <c r="E42" s="143">
        <v>2800</v>
      </c>
      <c r="F42" s="143">
        <v>3000</v>
      </c>
      <c r="G42" s="143">
        <v>0</v>
      </c>
      <c r="H42" s="143">
        <v>0</v>
      </c>
      <c r="I42" s="143">
        <v>0</v>
      </c>
      <c r="J42" s="143">
        <v>0</v>
      </c>
      <c r="K42" s="143">
        <v>0</v>
      </c>
      <c r="L42" s="143">
        <v>0</v>
      </c>
      <c r="M42" s="143">
        <v>0</v>
      </c>
      <c r="N42" s="143">
        <v>0</v>
      </c>
      <c r="O42" s="143">
        <v>0</v>
      </c>
      <c r="P42" s="143">
        <v>0</v>
      </c>
      <c r="Q42" s="143">
        <v>0</v>
      </c>
      <c r="R42" s="143">
        <v>0</v>
      </c>
      <c r="S42" s="143">
        <v>0</v>
      </c>
      <c r="T42" s="143">
        <v>0</v>
      </c>
      <c r="U42" s="143">
        <v>8600</v>
      </c>
    </row>
    <row r="43" spans="1:21" ht="15">
      <c r="A43" s="163">
        <v>6</v>
      </c>
      <c r="B43" s="163" t="s">
        <v>36</v>
      </c>
      <c r="C43" s="160" t="s">
        <v>120</v>
      </c>
      <c r="D43" s="143">
        <v>1500</v>
      </c>
      <c r="E43" s="143">
        <v>1300</v>
      </c>
      <c r="F43" s="143">
        <v>1500</v>
      </c>
      <c r="G43" s="143">
        <v>0</v>
      </c>
      <c r="H43" s="143">
        <v>0</v>
      </c>
      <c r="I43" s="143">
        <v>0</v>
      </c>
      <c r="J43" s="143">
        <v>0</v>
      </c>
      <c r="K43" s="143">
        <v>0</v>
      </c>
      <c r="L43" s="143">
        <v>0</v>
      </c>
      <c r="M43" s="143">
        <v>0</v>
      </c>
      <c r="N43" s="143">
        <v>0</v>
      </c>
      <c r="O43" s="143">
        <v>0</v>
      </c>
      <c r="P43" s="143">
        <v>0</v>
      </c>
      <c r="Q43" s="143">
        <v>0</v>
      </c>
      <c r="R43" s="143">
        <v>0</v>
      </c>
      <c r="S43" s="143">
        <v>0</v>
      </c>
      <c r="T43" s="143">
        <v>0</v>
      </c>
      <c r="U43" s="143">
        <v>4300</v>
      </c>
    </row>
    <row r="44" spans="1:21" ht="15">
      <c r="A44" s="163">
        <v>7</v>
      </c>
      <c r="B44" s="163" t="s">
        <v>37</v>
      </c>
      <c r="C44" s="160" t="s">
        <v>120</v>
      </c>
      <c r="D44" s="143">
        <v>2600</v>
      </c>
      <c r="E44" s="143">
        <v>2400</v>
      </c>
      <c r="F44" s="143">
        <v>2500</v>
      </c>
      <c r="G44" s="143">
        <v>0</v>
      </c>
      <c r="H44" s="143">
        <v>0</v>
      </c>
      <c r="I44" s="143">
        <v>0</v>
      </c>
      <c r="J44" s="143">
        <v>0</v>
      </c>
      <c r="K44" s="143">
        <v>0</v>
      </c>
      <c r="L44" s="143">
        <v>0</v>
      </c>
      <c r="M44" s="143">
        <v>0</v>
      </c>
      <c r="N44" s="143">
        <v>0</v>
      </c>
      <c r="O44" s="143">
        <v>0</v>
      </c>
      <c r="P44" s="143">
        <v>0</v>
      </c>
      <c r="Q44" s="143">
        <v>0</v>
      </c>
      <c r="R44" s="143">
        <v>0</v>
      </c>
      <c r="S44" s="143">
        <v>0</v>
      </c>
      <c r="T44" s="143">
        <v>0</v>
      </c>
      <c r="U44" s="143">
        <v>7500</v>
      </c>
    </row>
    <row r="45" spans="1:21" ht="15">
      <c r="A45" s="163">
        <v>8</v>
      </c>
      <c r="B45" s="163" t="s">
        <v>38</v>
      </c>
      <c r="C45" s="160" t="s">
        <v>120</v>
      </c>
      <c r="D45" s="143">
        <v>3600</v>
      </c>
      <c r="E45" s="143">
        <v>3500</v>
      </c>
      <c r="F45" s="143">
        <v>3800</v>
      </c>
      <c r="G45" s="143">
        <v>0</v>
      </c>
      <c r="H45" s="143">
        <v>0</v>
      </c>
      <c r="I45" s="143">
        <v>0</v>
      </c>
      <c r="J45" s="143">
        <v>0</v>
      </c>
      <c r="K45" s="143">
        <v>0</v>
      </c>
      <c r="L45" s="143">
        <v>0</v>
      </c>
      <c r="M45" s="143">
        <v>0</v>
      </c>
      <c r="N45" s="143">
        <v>0</v>
      </c>
      <c r="O45" s="143">
        <v>0</v>
      </c>
      <c r="P45" s="143">
        <v>0</v>
      </c>
      <c r="Q45" s="143">
        <v>0</v>
      </c>
      <c r="R45" s="143">
        <v>0</v>
      </c>
      <c r="S45" s="143">
        <v>0</v>
      </c>
      <c r="T45" s="143">
        <v>0</v>
      </c>
      <c r="U45" s="143">
        <v>10900</v>
      </c>
    </row>
    <row r="46" spans="1:21" ht="15">
      <c r="A46" s="163">
        <v>9</v>
      </c>
      <c r="B46" s="163" t="s">
        <v>39</v>
      </c>
      <c r="C46" s="160" t="s">
        <v>120</v>
      </c>
      <c r="D46" s="143">
        <v>3800</v>
      </c>
      <c r="E46" s="143">
        <v>3400</v>
      </c>
      <c r="F46" s="143">
        <v>3500</v>
      </c>
      <c r="G46" s="143">
        <v>0</v>
      </c>
      <c r="H46" s="143">
        <v>0</v>
      </c>
      <c r="I46" s="143">
        <v>0</v>
      </c>
      <c r="J46" s="143">
        <v>0</v>
      </c>
      <c r="K46" s="143">
        <v>0</v>
      </c>
      <c r="L46" s="143">
        <v>0</v>
      </c>
      <c r="M46" s="143">
        <v>0</v>
      </c>
      <c r="N46" s="143">
        <v>0</v>
      </c>
      <c r="O46" s="143">
        <v>0</v>
      </c>
      <c r="P46" s="143">
        <v>0</v>
      </c>
      <c r="Q46" s="143">
        <v>0</v>
      </c>
      <c r="R46" s="143">
        <v>0</v>
      </c>
      <c r="S46" s="143">
        <v>0</v>
      </c>
      <c r="T46" s="143">
        <v>0</v>
      </c>
      <c r="U46" s="143">
        <v>10700</v>
      </c>
    </row>
    <row r="47" spans="1:21" ht="15">
      <c r="A47" s="163">
        <v>10</v>
      </c>
      <c r="B47" s="163" t="s">
        <v>40</v>
      </c>
      <c r="C47" s="160" t="s">
        <v>120</v>
      </c>
      <c r="D47" s="143">
        <v>3200</v>
      </c>
      <c r="E47" s="143">
        <v>3200</v>
      </c>
      <c r="F47" s="143">
        <v>3300</v>
      </c>
      <c r="G47" s="143">
        <v>0</v>
      </c>
      <c r="H47" s="143">
        <v>0</v>
      </c>
      <c r="I47" s="143">
        <v>0</v>
      </c>
      <c r="J47" s="143">
        <v>0</v>
      </c>
      <c r="K47" s="143">
        <v>0</v>
      </c>
      <c r="L47" s="143">
        <v>0</v>
      </c>
      <c r="M47" s="143">
        <v>0</v>
      </c>
      <c r="N47" s="143">
        <v>0</v>
      </c>
      <c r="O47" s="143">
        <v>0</v>
      </c>
      <c r="P47" s="143">
        <v>0</v>
      </c>
      <c r="Q47" s="143">
        <v>0</v>
      </c>
      <c r="R47" s="143">
        <v>0</v>
      </c>
      <c r="S47" s="143">
        <v>0</v>
      </c>
      <c r="T47" s="143">
        <v>0</v>
      </c>
      <c r="U47" s="143">
        <v>9700</v>
      </c>
    </row>
    <row r="48" spans="1:21" ht="15">
      <c r="A48" s="163">
        <v>11</v>
      </c>
      <c r="B48" s="163" t="s">
        <v>41</v>
      </c>
      <c r="C48" s="160" t="s">
        <v>120</v>
      </c>
      <c r="D48" s="143">
        <v>2400</v>
      </c>
      <c r="E48" s="143">
        <v>2600</v>
      </c>
      <c r="F48" s="143">
        <v>2900</v>
      </c>
      <c r="G48" s="143">
        <v>0</v>
      </c>
      <c r="H48" s="143">
        <v>0</v>
      </c>
      <c r="I48" s="143">
        <v>0</v>
      </c>
      <c r="J48" s="143">
        <v>0</v>
      </c>
      <c r="K48" s="143">
        <v>0</v>
      </c>
      <c r="L48" s="143">
        <v>0</v>
      </c>
      <c r="M48" s="143">
        <v>0</v>
      </c>
      <c r="N48" s="143">
        <v>0</v>
      </c>
      <c r="O48" s="143">
        <v>0</v>
      </c>
      <c r="P48" s="143">
        <v>0</v>
      </c>
      <c r="Q48" s="143">
        <v>0</v>
      </c>
      <c r="R48" s="143">
        <v>0</v>
      </c>
      <c r="S48" s="143">
        <v>0</v>
      </c>
      <c r="T48" s="143">
        <v>0</v>
      </c>
      <c r="U48" s="143">
        <v>7900</v>
      </c>
    </row>
    <row r="49" spans="1:21" ht="15">
      <c r="A49" s="163">
        <v>12</v>
      </c>
      <c r="B49" s="163" t="s">
        <v>42</v>
      </c>
      <c r="C49" s="160" t="s">
        <v>120</v>
      </c>
      <c r="D49" s="143">
        <v>2800</v>
      </c>
      <c r="E49" s="143">
        <v>2700</v>
      </c>
      <c r="F49" s="143">
        <v>2900</v>
      </c>
      <c r="G49" s="143">
        <v>0</v>
      </c>
      <c r="H49" s="143">
        <v>0</v>
      </c>
      <c r="I49" s="143">
        <v>0</v>
      </c>
      <c r="J49" s="143">
        <v>0</v>
      </c>
      <c r="K49" s="143">
        <v>0</v>
      </c>
      <c r="L49" s="143">
        <v>0</v>
      </c>
      <c r="M49" s="143">
        <v>0</v>
      </c>
      <c r="N49" s="143">
        <v>0</v>
      </c>
      <c r="O49" s="143">
        <v>0</v>
      </c>
      <c r="P49" s="143">
        <v>0</v>
      </c>
      <c r="Q49" s="143">
        <v>0</v>
      </c>
      <c r="R49" s="143">
        <v>0</v>
      </c>
      <c r="S49" s="143">
        <v>0</v>
      </c>
      <c r="T49" s="143">
        <v>0</v>
      </c>
      <c r="U49" s="143">
        <v>8400</v>
      </c>
    </row>
    <row r="50" spans="1:21" ht="15">
      <c r="A50" s="163">
        <v>13</v>
      </c>
      <c r="B50" s="163" t="s">
        <v>43</v>
      </c>
      <c r="C50" s="160" t="s">
        <v>120</v>
      </c>
      <c r="D50" s="143">
        <v>2200</v>
      </c>
      <c r="E50" s="143">
        <v>2700</v>
      </c>
      <c r="F50" s="143">
        <v>2800</v>
      </c>
      <c r="G50" s="143">
        <v>0</v>
      </c>
      <c r="H50" s="143">
        <v>0</v>
      </c>
      <c r="I50" s="143">
        <v>0</v>
      </c>
      <c r="J50" s="143">
        <v>0</v>
      </c>
      <c r="K50" s="143">
        <v>0</v>
      </c>
      <c r="L50" s="143">
        <v>0</v>
      </c>
      <c r="M50" s="143">
        <v>0</v>
      </c>
      <c r="N50" s="143">
        <v>0</v>
      </c>
      <c r="O50" s="143">
        <v>0</v>
      </c>
      <c r="P50" s="143">
        <v>0</v>
      </c>
      <c r="Q50" s="143">
        <v>0</v>
      </c>
      <c r="R50" s="143">
        <v>0</v>
      </c>
      <c r="S50" s="143">
        <v>0</v>
      </c>
      <c r="T50" s="143">
        <v>0</v>
      </c>
      <c r="U50" s="143">
        <v>7700</v>
      </c>
    </row>
    <row r="51" spans="1:21" ht="15">
      <c r="A51" s="163">
        <v>14</v>
      </c>
      <c r="B51" s="163" t="s">
        <v>44</v>
      </c>
      <c r="C51" s="160" t="s">
        <v>120</v>
      </c>
      <c r="D51" s="143">
        <v>11800</v>
      </c>
      <c r="E51" s="143">
        <v>9400</v>
      </c>
      <c r="F51" s="143">
        <v>9700</v>
      </c>
      <c r="G51" s="143">
        <v>0</v>
      </c>
      <c r="H51" s="143">
        <v>0</v>
      </c>
      <c r="I51" s="143">
        <v>0</v>
      </c>
      <c r="J51" s="143">
        <v>0</v>
      </c>
      <c r="K51" s="143">
        <v>0</v>
      </c>
      <c r="L51" s="143">
        <v>0</v>
      </c>
      <c r="M51" s="143">
        <v>0</v>
      </c>
      <c r="N51" s="143">
        <v>0</v>
      </c>
      <c r="O51" s="143">
        <v>0</v>
      </c>
      <c r="P51" s="143">
        <v>0</v>
      </c>
      <c r="Q51" s="143">
        <v>0</v>
      </c>
      <c r="R51" s="143">
        <v>0</v>
      </c>
      <c r="S51" s="143">
        <v>0</v>
      </c>
      <c r="T51" s="143">
        <v>0</v>
      </c>
      <c r="U51" s="143">
        <v>31000</v>
      </c>
    </row>
    <row r="52" spans="1:21" ht="15">
      <c r="A52" s="163">
        <v>15</v>
      </c>
      <c r="B52" s="163" t="s">
        <v>45</v>
      </c>
      <c r="C52" s="160" t="s">
        <v>120</v>
      </c>
      <c r="D52" s="143">
        <v>4600</v>
      </c>
      <c r="E52" s="143">
        <v>4100</v>
      </c>
      <c r="F52" s="143">
        <v>4200</v>
      </c>
      <c r="G52" s="143">
        <v>0</v>
      </c>
      <c r="H52" s="143">
        <v>0</v>
      </c>
      <c r="I52" s="143">
        <v>0</v>
      </c>
      <c r="J52" s="143">
        <v>0</v>
      </c>
      <c r="K52" s="143">
        <v>0</v>
      </c>
      <c r="L52" s="143">
        <v>0</v>
      </c>
      <c r="M52" s="143">
        <v>0</v>
      </c>
      <c r="N52" s="143">
        <v>0</v>
      </c>
      <c r="O52" s="143">
        <v>0</v>
      </c>
      <c r="P52" s="143">
        <v>0</v>
      </c>
      <c r="Q52" s="143">
        <v>0</v>
      </c>
      <c r="R52" s="143">
        <v>0</v>
      </c>
      <c r="S52" s="143">
        <v>0</v>
      </c>
      <c r="T52" s="143">
        <v>0</v>
      </c>
      <c r="U52" s="143">
        <v>12900</v>
      </c>
    </row>
    <row r="53" spans="1:21" ht="15">
      <c r="A53" s="163">
        <v>16</v>
      </c>
      <c r="B53" s="163" t="s">
        <v>46</v>
      </c>
      <c r="C53" s="160" t="s">
        <v>120</v>
      </c>
      <c r="D53" s="143">
        <v>10100</v>
      </c>
      <c r="E53" s="143">
        <v>9300</v>
      </c>
      <c r="F53" s="143">
        <v>9600</v>
      </c>
      <c r="G53" s="143">
        <v>0</v>
      </c>
      <c r="H53" s="143">
        <v>0</v>
      </c>
      <c r="I53" s="143">
        <v>0</v>
      </c>
      <c r="J53" s="143">
        <v>0</v>
      </c>
      <c r="K53" s="143">
        <v>0</v>
      </c>
      <c r="L53" s="143">
        <v>0</v>
      </c>
      <c r="M53" s="143">
        <v>0</v>
      </c>
      <c r="N53" s="143">
        <v>0</v>
      </c>
      <c r="O53" s="143">
        <v>0</v>
      </c>
      <c r="P53" s="143">
        <v>0</v>
      </c>
      <c r="Q53" s="143">
        <v>0</v>
      </c>
      <c r="R53" s="143">
        <v>0</v>
      </c>
      <c r="S53" s="143">
        <v>0</v>
      </c>
      <c r="T53" s="143">
        <v>0</v>
      </c>
      <c r="U53" s="143">
        <v>29000</v>
      </c>
    </row>
    <row r="54" spans="1:21" ht="15">
      <c r="A54" s="163">
        <v>17</v>
      </c>
      <c r="B54" s="163" t="s">
        <v>47</v>
      </c>
      <c r="C54" s="160" t="s">
        <v>120</v>
      </c>
      <c r="D54" s="143">
        <v>15800</v>
      </c>
      <c r="E54" s="143">
        <v>13700</v>
      </c>
      <c r="F54" s="143">
        <v>14200</v>
      </c>
      <c r="G54" s="143">
        <v>0</v>
      </c>
      <c r="H54" s="143">
        <v>0</v>
      </c>
      <c r="I54" s="143">
        <v>0</v>
      </c>
      <c r="J54" s="143">
        <v>0</v>
      </c>
      <c r="K54" s="143">
        <v>0</v>
      </c>
      <c r="L54" s="143">
        <v>0</v>
      </c>
      <c r="M54" s="143">
        <v>0</v>
      </c>
      <c r="N54" s="143">
        <v>0</v>
      </c>
      <c r="O54" s="143">
        <v>0</v>
      </c>
      <c r="P54" s="143">
        <v>0</v>
      </c>
      <c r="Q54" s="143">
        <v>0</v>
      </c>
      <c r="R54" s="143">
        <v>0</v>
      </c>
      <c r="S54" s="143">
        <v>0</v>
      </c>
      <c r="T54" s="143">
        <v>0</v>
      </c>
      <c r="U54" s="143">
        <v>43700</v>
      </c>
    </row>
    <row r="55" spans="1:21" ht="15">
      <c r="A55" s="163">
        <v>18</v>
      </c>
      <c r="B55" s="163" t="s">
        <v>48</v>
      </c>
      <c r="C55" s="160" t="s">
        <v>120</v>
      </c>
      <c r="D55" s="143">
        <v>5700</v>
      </c>
      <c r="E55" s="143">
        <v>5700</v>
      </c>
      <c r="F55" s="143">
        <v>6200</v>
      </c>
      <c r="G55" s="143">
        <v>0</v>
      </c>
      <c r="H55" s="143">
        <v>0</v>
      </c>
      <c r="I55" s="143">
        <v>0</v>
      </c>
      <c r="J55" s="143">
        <v>0</v>
      </c>
      <c r="K55" s="143">
        <v>0</v>
      </c>
      <c r="L55" s="143">
        <v>0</v>
      </c>
      <c r="M55" s="143">
        <v>0</v>
      </c>
      <c r="N55" s="143">
        <v>0</v>
      </c>
      <c r="O55" s="143">
        <v>0</v>
      </c>
      <c r="P55" s="143">
        <v>0</v>
      </c>
      <c r="Q55" s="143">
        <v>0</v>
      </c>
      <c r="R55" s="143">
        <v>0</v>
      </c>
      <c r="S55" s="143">
        <v>0</v>
      </c>
      <c r="T55" s="143">
        <v>0</v>
      </c>
      <c r="U55" s="143">
        <v>17600</v>
      </c>
    </row>
    <row r="56" spans="1:21" ht="15">
      <c r="A56" s="163">
        <v>19</v>
      </c>
      <c r="B56" s="163" t="s">
        <v>49</v>
      </c>
      <c r="C56" s="160" t="s">
        <v>120</v>
      </c>
      <c r="D56" s="143">
        <v>1900</v>
      </c>
      <c r="E56" s="143">
        <v>2000</v>
      </c>
      <c r="F56" s="143">
        <v>2200</v>
      </c>
      <c r="G56" s="143">
        <v>0</v>
      </c>
      <c r="H56" s="143">
        <v>0</v>
      </c>
      <c r="I56" s="143">
        <v>0</v>
      </c>
      <c r="J56" s="143">
        <v>0</v>
      </c>
      <c r="K56" s="143">
        <v>0</v>
      </c>
      <c r="L56" s="143">
        <v>0</v>
      </c>
      <c r="M56" s="143">
        <v>0</v>
      </c>
      <c r="N56" s="143">
        <v>0</v>
      </c>
      <c r="O56" s="143">
        <v>0</v>
      </c>
      <c r="P56" s="143">
        <v>0</v>
      </c>
      <c r="Q56" s="143">
        <v>0</v>
      </c>
      <c r="R56" s="143">
        <v>0</v>
      </c>
      <c r="S56" s="143">
        <v>0</v>
      </c>
      <c r="T56" s="143">
        <v>0</v>
      </c>
      <c r="U56" s="143">
        <v>6100</v>
      </c>
    </row>
    <row r="57" spans="1:21" ht="15">
      <c r="A57" s="163">
        <v>20</v>
      </c>
      <c r="B57" s="163" t="s">
        <v>50</v>
      </c>
      <c r="C57" s="160" t="s">
        <v>120</v>
      </c>
      <c r="D57" s="143">
        <v>2400</v>
      </c>
      <c r="E57" s="143">
        <v>2200</v>
      </c>
      <c r="F57" s="143">
        <v>2500</v>
      </c>
      <c r="G57" s="143">
        <v>0</v>
      </c>
      <c r="H57" s="143">
        <v>0</v>
      </c>
      <c r="I57" s="143">
        <v>0</v>
      </c>
      <c r="J57" s="143">
        <v>0</v>
      </c>
      <c r="K57" s="143">
        <v>0</v>
      </c>
      <c r="L57" s="143">
        <v>0</v>
      </c>
      <c r="M57" s="143">
        <v>0</v>
      </c>
      <c r="N57" s="143">
        <v>0</v>
      </c>
      <c r="O57" s="143">
        <v>0</v>
      </c>
      <c r="P57" s="143">
        <v>0</v>
      </c>
      <c r="Q57" s="143">
        <v>0</v>
      </c>
      <c r="R57" s="143">
        <v>0</v>
      </c>
      <c r="S57" s="143">
        <v>0</v>
      </c>
      <c r="T57" s="143">
        <v>0</v>
      </c>
      <c r="U57" s="143">
        <v>7100</v>
      </c>
    </row>
    <row r="58" spans="1:21" ht="15">
      <c r="A58" s="163">
        <v>21</v>
      </c>
      <c r="B58" s="163" t="s">
        <v>51</v>
      </c>
      <c r="C58" s="160" t="s">
        <v>120</v>
      </c>
      <c r="D58" s="143">
        <v>2300</v>
      </c>
      <c r="E58" s="143">
        <v>2200</v>
      </c>
      <c r="F58" s="143">
        <v>2500</v>
      </c>
      <c r="G58" s="143">
        <v>0</v>
      </c>
      <c r="H58" s="143">
        <v>0</v>
      </c>
      <c r="I58" s="143">
        <v>0</v>
      </c>
      <c r="J58" s="143">
        <v>0</v>
      </c>
      <c r="K58" s="143">
        <v>0</v>
      </c>
      <c r="L58" s="143">
        <v>0</v>
      </c>
      <c r="M58" s="143">
        <v>0</v>
      </c>
      <c r="N58" s="143">
        <v>0</v>
      </c>
      <c r="O58" s="143">
        <v>0</v>
      </c>
      <c r="P58" s="143">
        <v>0</v>
      </c>
      <c r="Q58" s="143">
        <v>0</v>
      </c>
      <c r="R58" s="143">
        <v>0</v>
      </c>
      <c r="S58" s="143">
        <v>0</v>
      </c>
      <c r="T58" s="143">
        <v>0</v>
      </c>
      <c r="U58" s="143">
        <v>7000</v>
      </c>
    </row>
    <row r="59" spans="1:21" ht="15">
      <c r="A59" s="163">
        <v>22</v>
      </c>
      <c r="B59" s="163" t="s">
        <v>52</v>
      </c>
      <c r="C59" s="160" t="s">
        <v>120</v>
      </c>
      <c r="D59" s="143">
        <v>3600</v>
      </c>
      <c r="E59" s="143">
        <v>3500</v>
      </c>
      <c r="F59" s="143">
        <v>3800</v>
      </c>
      <c r="G59" s="143">
        <v>0</v>
      </c>
      <c r="H59" s="143">
        <v>0</v>
      </c>
      <c r="I59" s="143">
        <v>0</v>
      </c>
      <c r="J59" s="143">
        <v>0</v>
      </c>
      <c r="K59" s="143">
        <v>0</v>
      </c>
      <c r="L59" s="143">
        <v>0</v>
      </c>
      <c r="M59" s="143">
        <v>0</v>
      </c>
      <c r="N59" s="143">
        <v>0</v>
      </c>
      <c r="O59" s="143">
        <v>0</v>
      </c>
      <c r="P59" s="143">
        <v>0</v>
      </c>
      <c r="Q59" s="143">
        <v>0</v>
      </c>
      <c r="R59" s="143">
        <v>0</v>
      </c>
      <c r="S59" s="143">
        <v>0</v>
      </c>
      <c r="T59" s="143">
        <v>0</v>
      </c>
      <c r="U59" s="143">
        <v>11000</v>
      </c>
    </row>
    <row r="60" spans="1:21" ht="15">
      <c r="A60" s="163">
        <v>23</v>
      </c>
      <c r="B60" s="163" t="s">
        <v>53</v>
      </c>
      <c r="C60" s="160" t="s">
        <v>120</v>
      </c>
      <c r="D60" s="143">
        <v>9800</v>
      </c>
      <c r="E60" s="143">
        <v>9300</v>
      </c>
      <c r="F60" s="143">
        <v>10000</v>
      </c>
      <c r="G60" s="143">
        <v>0</v>
      </c>
      <c r="H60" s="143">
        <v>0</v>
      </c>
      <c r="I60" s="143">
        <v>0</v>
      </c>
      <c r="J60" s="143">
        <v>0</v>
      </c>
      <c r="K60" s="143">
        <v>0</v>
      </c>
      <c r="L60" s="143">
        <v>0</v>
      </c>
      <c r="M60" s="143">
        <v>0</v>
      </c>
      <c r="N60" s="143">
        <v>0</v>
      </c>
      <c r="O60" s="143">
        <v>0</v>
      </c>
      <c r="P60" s="143">
        <v>0</v>
      </c>
      <c r="Q60" s="143">
        <v>0</v>
      </c>
      <c r="R60" s="143">
        <v>0</v>
      </c>
      <c r="S60" s="143">
        <v>0</v>
      </c>
      <c r="T60" s="143">
        <v>0</v>
      </c>
      <c r="U60" s="143">
        <v>29100</v>
      </c>
    </row>
    <row r="61" spans="1:21" ht="15">
      <c r="A61" s="163">
        <v>24</v>
      </c>
      <c r="B61" s="163" t="s">
        <v>54</v>
      </c>
      <c r="C61" s="160" t="s">
        <v>120</v>
      </c>
      <c r="D61" s="143">
        <v>500</v>
      </c>
      <c r="E61" s="143">
        <v>500</v>
      </c>
      <c r="F61" s="143">
        <v>500</v>
      </c>
      <c r="G61" s="143">
        <v>0</v>
      </c>
      <c r="H61" s="143">
        <v>0</v>
      </c>
      <c r="I61" s="143">
        <v>0</v>
      </c>
      <c r="J61" s="143">
        <v>0</v>
      </c>
      <c r="K61" s="143">
        <v>0</v>
      </c>
      <c r="L61" s="143">
        <v>0</v>
      </c>
      <c r="M61" s="143">
        <v>0</v>
      </c>
      <c r="N61" s="143">
        <v>0</v>
      </c>
      <c r="O61" s="143">
        <v>0</v>
      </c>
      <c r="P61" s="143">
        <v>0</v>
      </c>
      <c r="Q61" s="143">
        <v>0</v>
      </c>
      <c r="R61" s="143">
        <v>0</v>
      </c>
      <c r="S61" s="143">
        <v>0</v>
      </c>
      <c r="T61" s="143">
        <v>0</v>
      </c>
      <c r="U61" s="143">
        <v>1500</v>
      </c>
    </row>
    <row r="62" spans="1:21" ht="15">
      <c r="A62" s="163">
        <v>25</v>
      </c>
      <c r="B62" s="163" t="s">
        <v>55</v>
      </c>
      <c r="C62" s="160" t="s">
        <v>120</v>
      </c>
      <c r="D62" s="143">
        <v>3500</v>
      </c>
      <c r="E62" s="143">
        <v>3500</v>
      </c>
      <c r="F62" s="143">
        <v>4000</v>
      </c>
      <c r="G62" s="143">
        <v>0</v>
      </c>
      <c r="H62" s="143">
        <v>0</v>
      </c>
      <c r="I62" s="143">
        <v>0</v>
      </c>
      <c r="J62" s="143">
        <v>0</v>
      </c>
      <c r="K62" s="143">
        <v>0</v>
      </c>
      <c r="L62" s="143">
        <v>0</v>
      </c>
      <c r="M62" s="143">
        <v>0</v>
      </c>
      <c r="N62" s="143">
        <v>0</v>
      </c>
      <c r="O62" s="143">
        <v>0</v>
      </c>
      <c r="P62" s="143">
        <v>0</v>
      </c>
      <c r="Q62" s="143">
        <v>0</v>
      </c>
      <c r="R62" s="143">
        <v>0</v>
      </c>
      <c r="S62" s="143">
        <v>0</v>
      </c>
      <c r="T62" s="143">
        <v>0</v>
      </c>
      <c r="U62" s="143">
        <v>10900</v>
      </c>
    </row>
    <row r="63" spans="1:21" ht="15">
      <c r="A63" s="163">
        <v>26</v>
      </c>
      <c r="B63" s="163" t="s">
        <v>56</v>
      </c>
      <c r="C63" s="160" t="s">
        <v>120</v>
      </c>
      <c r="D63" s="143">
        <v>4600</v>
      </c>
      <c r="E63" s="143">
        <v>4500</v>
      </c>
      <c r="F63" s="143">
        <v>4800</v>
      </c>
      <c r="G63" s="143">
        <v>0</v>
      </c>
      <c r="H63" s="143">
        <v>0</v>
      </c>
      <c r="I63" s="143">
        <v>0</v>
      </c>
      <c r="J63" s="143">
        <v>0</v>
      </c>
      <c r="K63" s="143">
        <v>0</v>
      </c>
      <c r="L63" s="143">
        <v>0</v>
      </c>
      <c r="M63" s="143">
        <v>0</v>
      </c>
      <c r="N63" s="143">
        <v>0</v>
      </c>
      <c r="O63" s="143">
        <v>0</v>
      </c>
      <c r="P63" s="143">
        <v>0</v>
      </c>
      <c r="Q63" s="143">
        <v>0</v>
      </c>
      <c r="R63" s="143">
        <v>0</v>
      </c>
      <c r="S63" s="143">
        <v>0</v>
      </c>
      <c r="T63" s="143">
        <v>0</v>
      </c>
      <c r="U63" s="143">
        <v>13900</v>
      </c>
    </row>
    <row r="64" spans="1:21" ht="15">
      <c r="A64" s="163">
        <v>27</v>
      </c>
      <c r="B64" s="163" t="s">
        <v>57</v>
      </c>
      <c r="C64" s="160" t="s">
        <v>120</v>
      </c>
      <c r="D64" s="143">
        <v>600</v>
      </c>
      <c r="E64" s="143">
        <v>600</v>
      </c>
      <c r="F64" s="143">
        <v>700</v>
      </c>
      <c r="G64" s="143">
        <v>0</v>
      </c>
      <c r="H64" s="143">
        <v>0</v>
      </c>
      <c r="I64" s="143">
        <v>0</v>
      </c>
      <c r="J64" s="143">
        <v>0</v>
      </c>
      <c r="K64" s="143">
        <v>0</v>
      </c>
      <c r="L64" s="143">
        <v>0</v>
      </c>
      <c r="M64" s="143">
        <v>0</v>
      </c>
      <c r="N64" s="143">
        <v>0</v>
      </c>
      <c r="O64" s="143">
        <v>0</v>
      </c>
      <c r="P64" s="143">
        <v>0</v>
      </c>
      <c r="Q64" s="143">
        <v>0</v>
      </c>
      <c r="R64" s="143">
        <v>0</v>
      </c>
      <c r="S64" s="143">
        <v>0</v>
      </c>
      <c r="T64" s="143">
        <v>0</v>
      </c>
      <c r="U64" s="143">
        <v>1900</v>
      </c>
    </row>
    <row r="65" spans="1:21" ht="15">
      <c r="A65" s="163">
        <v>28</v>
      </c>
      <c r="B65" s="163" t="s">
        <v>58</v>
      </c>
      <c r="C65" s="160" t="s">
        <v>120</v>
      </c>
      <c r="D65" s="143">
        <v>2600</v>
      </c>
      <c r="E65" s="143">
        <v>2600</v>
      </c>
      <c r="F65" s="143">
        <v>2900</v>
      </c>
      <c r="G65" s="143">
        <v>0</v>
      </c>
      <c r="H65" s="143">
        <v>0</v>
      </c>
      <c r="I65" s="143">
        <v>0</v>
      </c>
      <c r="J65" s="143">
        <v>0</v>
      </c>
      <c r="K65" s="143">
        <v>0</v>
      </c>
      <c r="L65" s="143">
        <v>0</v>
      </c>
      <c r="M65" s="143">
        <v>0</v>
      </c>
      <c r="N65" s="143">
        <v>0</v>
      </c>
      <c r="O65" s="143">
        <v>0</v>
      </c>
      <c r="P65" s="143">
        <v>0</v>
      </c>
      <c r="Q65" s="143">
        <v>0</v>
      </c>
      <c r="R65" s="143">
        <v>0</v>
      </c>
      <c r="S65" s="143">
        <v>0</v>
      </c>
      <c r="T65" s="143">
        <v>0</v>
      </c>
      <c r="U65" s="143">
        <v>8100</v>
      </c>
    </row>
    <row r="66" spans="1:21" ht="15">
      <c r="A66" s="163">
        <v>29</v>
      </c>
      <c r="B66" s="163" t="s">
        <v>59</v>
      </c>
      <c r="C66" s="160" t="s">
        <v>120</v>
      </c>
      <c r="D66" s="143">
        <v>8600</v>
      </c>
      <c r="E66" s="143">
        <v>8400</v>
      </c>
      <c r="F66" s="143">
        <v>8700</v>
      </c>
      <c r="G66" s="143">
        <v>0</v>
      </c>
      <c r="H66" s="143">
        <v>0</v>
      </c>
      <c r="I66" s="143">
        <v>0</v>
      </c>
      <c r="J66" s="143">
        <v>0</v>
      </c>
      <c r="K66" s="143">
        <v>0</v>
      </c>
      <c r="L66" s="143">
        <v>0</v>
      </c>
      <c r="M66" s="143">
        <v>0</v>
      </c>
      <c r="N66" s="143">
        <v>0</v>
      </c>
      <c r="O66" s="143">
        <v>0</v>
      </c>
      <c r="P66" s="143">
        <v>0</v>
      </c>
      <c r="Q66" s="143">
        <v>0</v>
      </c>
      <c r="R66" s="143">
        <v>0</v>
      </c>
      <c r="S66" s="143">
        <v>0</v>
      </c>
      <c r="T66" s="143">
        <v>0</v>
      </c>
      <c r="U66" s="143">
        <v>25800</v>
      </c>
    </row>
    <row r="67" spans="1:21" ht="15">
      <c r="A67" s="163">
        <v>30</v>
      </c>
      <c r="B67" s="163" t="s">
        <v>60</v>
      </c>
      <c r="C67" s="160" t="s">
        <v>120</v>
      </c>
      <c r="D67" s="143">
        <v>2100</v>
      </c>
      <c r="E67" s="143">
        <v>2200</v>
      </c>
      <c r="F67" s="143">
        <v>2500</v>
      </c>
      <c r="G67" s="143">
        <v>0</v>
      </c>
      <c r="H67" s="143">
        <v>0</v>
      </c>
      <c r="I67" s="143">
        <v>0</v>
      </c>
      <c r="J67" s="143">
        <v>0</v>
      </c>
      <c r="K67" s="143">
        <v>0</v>
      </c>
      <c r="L67" s="143">
        <v>0</v>
      </c>
      <c r="M67" s="143">
        <v>0</v>
      </c>
      <c r="N67" s="143">
        <v>0</v>
      </c>
      <c r="O67" s="143">
        <v>0</v>
      </c>
      <c r="P67" s="143">
        <v>0</v>
      </c>
      <c r="Q67" s="143">
        <v>0</v>
      </c>
      <c r="R67" s="143">
        <v>0</v>
      </c>
      <c r="S67" s="143">
        <v>0</v>
      </c>
      <c r="T67" s="143">
        <v>0</v>
      </c>
      <c r="U67" s="143">
        <v>6800</v>
      </c>
    </row>
    <row r="68" spans="1:21" ht="15">
      <c r="A68" s="163">
        <v>31</v>
      </c>
      <c r="B68" s="163" t="s">
        <v>61</v>
      </c>
      <c r="C68" s="160" t="s">
        <v>120</v>
      </c>
      <c r="D68" s="143">
        <v>5400</v>
      </c>
      <c r="E68" s="143">
        <v>5200</v>
      </c>
      <c r="F68" s="143">
        <v>5300</v>
      </c>
      <c r="G68" s="143">
        <v>0</v>
      </c>
      <c r="H68" s="143">
        <v>0</v>
      </c>
      <c r="I68" s="143">
        <v>0</v>
      </c>
      <c r="J68" s="143">
        <v>0</v>
      </c>
      <c r="K68" s="143">
        <v>0</v>
      </c>
      <c r="L68" s="143">
        <v>0</v>
      </c>
      <c r="M68" s="143">
        <v>0</v>
      </c>
      <c r="N68" s="143">
        <v>0</v>
      </c>
      <c r="O68" s="143">
        <v>0</v>
      </c>
      <c r="P68" s="143">
        <v>0</v>
      </c>
      <c r="Q68" s="143">
        <v>0</v>
      </c>
      <c r="R68" s="143">
        <v>0</v>
      </c>
      <c r="S68" s="143">
        <v>0</v>
      </c>
      <c r="T68" s="143">
        <v>0</v>
      </c>
      <c r="U68" s="143">
        <v>15900</v>
      </c>
    </row>
    <row r="69" spans="1:21" ht="15">
      <c r="A69" s="163">
        <v>32</v>
      </c>
      <c r="B69" s="163" t="s">
        <v>62</v>
      </c>
      <c r="C69" s="160" t="s">
        <v>120</v>
      </c>
      <c r="D69" s="143">
        <v>600</v>
      </c>
      <c r="E69" s="143">
        <v>600</v>
      </c>
      <c r="F69" s="143">
        <v>700</v>
      </c>
      <c r="G69" s="143">
        <v>0</v>
      </c>
      <c r="H69" s="143">
        <v>0</v>
      </c>
      <c r="I69" s="143">
        <v>0</v>
      </c>
      <c r="J69" s="143">
        <v>0</v>
      </c>
      <c r="K69" s="143">
        <v>0</v>
      </c>
      <c r="L69" s="143">
        <v>0</v>
      </c>
      <c r="M69" s="143">
        <v>0</v>
      </c>
      <c r="N69" s="143">
        <v>0</v>
      </c>
      <c r="O69" s="143">
        <v>0</v>
      </c>
      <c r="P69" s="143">
        <v>0</v>
      </c>
      <c r="Q69" s="143">
        <v>0</v>
      </c>
      <c r="R69" s="143">
        <v>0</v>
      </c>
      <c r="S69" s="143">
        <v>0</v>
      </c>
      <c r="T69" s="143">
        <v>0</v>
      </c>
      <c r="U69" s="143">
        <v>1900</v>
      </c>
    </row>
    <row r="70" spans="1:21" ht="15">
      <c r="A70" s="160">
        <v>33</v>
      </c>
      <c r="B70" s="160" t="s">
        <v>63</v>
      </c>
      <c r="C70" s="160" t="s">
        <v>78</v>
      </c>
      <c r="D70" s="143">
        <v>282500</v>
      </c>
      <c r="E70" s="143">
        <v>265800</v>
      </c>
      <c r="F70" s="143">
        <v>284000</v>
      </c>
      <c r="G70" s="143">
        <v>0</v>
      </c>
      <c r="H70" s="143">
        <v>0</v>
      </c>
      <c r="I70" s="143">
        <v>0</v>
      </c>
      <c r="J70" s="143">
        <v>0</v>
      </c>
      <c r="K70" s="143">
        <v>0</v>
      </c>
      <c r="L70" s="143">
        <v>0</v>
      </c>
      <c r="M70" s="143">
        <v>0</v>
      </c>
      <c r="N70" s="143">
        <v>0</v>
      </c>
      <c r="O70" s="143">
        <v>0</v>
      </c>
      <c r="P70" s="143">
        <v>0</v>
      </c>
      <c r="Q70" s="143">
        <v>0</v>
      </c>
      <c r="R70" s="143">
        <v>0</v>
      </c>
      <c r="S70" s="143">
        <v>0</v>
      </c>
      <c r="T70" s="143">
        <v>0</v>
      </c>
      <c r="U70" s="143">
        <v>832300</v>
      </c>
    </row>
    <row r="71" spans="1:21" ht="15">
      <c r="A71" s="160">
        <v>1</v>
      </c>
      <c r="B71" s="160" t="s">
        <v>31</v>
      </c>
      <c r="C71" s="160" t="s">
        <v>78</v>
      </c>
      <c r="D71" s="143">
        <v>10500</v>
      </c>
      <c r="E71" s="143">
        <v>8700</v>
      </c>
      <c r="F71" s="143">
        <v>9200</v>
      </c>
      <c r="G71" s="143">
        <v>0</v>
      </c>
      <c r="H71" s="143">
        <v>0</v>
      </c>
      <c r="I71" s="143">
        <v>0</v>
      </c>
      <c r="J71" s="143">
        <v>0</v>
      </c>
      <c r="K71" s="143">
        <v>0</v>
      </c>
      <c r="L71" s="143">
        <v>0</v>
      </c>
      <c r="M71" s="143">
        <v>0</v>
      </c>
      <c r="N71" s="143">
        <v>0</v>
      </c>
      <c r="O71" s="143">
        <v>0</v>
      </c>
      <c r="P71" s="143">
        <v>0</v>
      </c>
      <c r="Q71" s="143">
        <v>0</v>
      </c>
      <c r="R71" s="143">
        <v>0</v>
      </c>
      <c r="S71" s="143">
        <v>0</v>
      </c>
      <c r="T71" s="143">
        <v>0</v>
      </c>
      <c r="U71" s="143">
        <v>28400</v>
      </c>
    </row>
    <row r="72" spans="1:21" ht="15">
      <c r="A72" s="160">
        <v>2</v>
      </c>
      <c r="B72" s="160" t="s">
        <v>32</v>
      </c>
      <c r="C72" s="160" t="s">
        <v>78</v>
      </c>
      <c r="D72" s="143">
        <v>14000</v>
      </c>
      <c r="E72" s="143">
        <v>13500</v>
      </c>
      <c r="F72" s="143">
        <v>14600</v>
      </c>
      <c r="G72" s="143">
        <v>0</v>
      </c>
      <c r="H72" s="143">
        <v>0</v>
      </c>
      <c r="I72" s="143">
        <v>0</v>
      </c>
      <c r="J72" s="143">
        <v>0</v>
      </c>
      <c r="K72" s="143">
        <v>0</v>
      </c>
      <c r="L72" s="143">
        <v>0</v>
      </c>
      <c r="M72" s="143">
        <v>0</v>
      </c>
      <c r="N72" s="143">
        <v>0</v>
      </c>
      <c r="O72" s="143">
        <v>0</v>
      </c>
      <c r="P72" s="143">
        <v>0</v>
      </c>
      <c r="Q72" s="143">
        <v>0</v>
      </c>
      <c r="R72" s="143">
        <v>0</v>
      </c>
      <c r="S72" s="143">
        <v>0</v>
      </c>
      <c r="T72" s="143">
        <v>0</v>
      </c>
      <c r="U72" s="143">
        <v>42100</v>
      </c>
    </row>
    <row r="73" spans="1:21" ht="15">
      <c r="A73" s="160">
        <v>3</v>
      </c>
      <c r="B73" s="160" t="s">
        <v>33</v>
      </c>
      <c r="C73" s="160" t="s">
        <v>78</v>
      </c>
      <c r="D73" s="143">
        <v>5800</v>
      </c>
      <c r="E73" s="143">
        <v>6000</v>
      </c>
      <c r="F73" s="143">
        <v>6500</v>
      </c>
      <c r="G73" s="143">
        <v>0</v>
      </c>
      <c r="H73" s="143">
        <v>0</v>
      </c>
      <c r="I73" s="143">
        <v>0</v>
      </c>
      <c r="J73" s="143">
        <v>0</v>
      </c>
      <c r="K73" s="143">
        <v>0</v>
      </c>
      <c r="L73" s="143">
        <v>0</v>
      </c>
      <c r="M73" s="143">
        <v>0</v>
      </c>
      <c r="N73" s="143">
        <v>0</v>
      </c>
      <c r="O73" s="143">
        <v>0</v>
      </c>
      <c r="P73" s="143">
        <v>0</v>
      </c>
      <c r="Q73" s="143">
        <v>0</v>
      </c>
      <c r="R73" s="143">
        <v>0</v>
      </c>
      <c r="S73" s="143">
        <v>0</v>
      </c>
      <c r="T73" s="143">
        <v>0</v>
      </c>
      <c r="U73" s="143">
        <v>18300</v>
      </c>
    </row>
    <row r="74" spans="1:21" ht="15">
      <c r="A74" s="160">
        <v>4</v>
      </c>
      <c r="B74" s="160" t="s">
        <v>34</v>
      </c>
      <c r="C74" s="160" t="s">
        <v>78</v>
      </c>
      <c r="D74" s="143">
        <v>3900</v>
      </c>
      <c r="E74" s="143">
        <v>4100</v>
      </c>
      <c r="F74" s="143">
        <v>4700</v>
      </c>
      <c r="G74" s="143">
        <v>0</v>
      </c>
      <c r="H74" s="143">
        <v>0</v>
      </c>
      <c r="I74" s="143">
        <v>0</v>
      </c>
      <c r="J74" s="143">
        <v>0</v>
      </c>
      <c r="K74" s="143">
        <v>0</v>
      </c>
      <c r="L74" s="143">
        <v>0</v>
      </c>
      <c r="M74" s="143">
        <v>0</v>
      </c>
      <c r="N74" s="143">
        <v>0</v>
      </c>
      <c r="O74" s="143">
        <v>0</v>
      </c>
      <c r="P74" s="143">
        <v>0</v>
      </c>
      <c r="Q74" s="143">
        <v>0</v>
      </c>
      <c r="R74" s="143">
        <v>0</v>
      </c>
      <c r="S74" s="143">
        <v>0</v>
      </c>
      <c r="T74" s="143">
        <v>0</v>
      </c>
      <c r="U74" s="143">
        <v>12700</v>
      </c>
    </row>
    <row r="75" spans="1:21" ht="15">
      <c r="A75" s="160">
        <v>5</v>
      </c>
      <c r="B75" s="160" t="s">
        <v>35</v>
      </c>
      <c r="C75" s="160" t="s">
        <v>78</v>
      </c>
      <c r="D75" s="143">
        <v>5500</v>
      </c>
      <c r="E75" s="143">
        <v>5800</v>
      </c>
      <c r="F75" s="143">
        <v>6200</v>
      </c>
      <c r="G75" s="143">
        <v>0</v>
      </c>
      <c r="H75" s="143">
        <v>0</v>
      </c>
      <c r="I75" s="143">
        <v>0</v>
      </c>
      <c r="J75" s="143">
        <v>0</v>
      </c>
      <c r="K75" s="143">
        <v>0</v>
      </c>
      <c r="L75" s="143">
        <v>0</v>
      </c>
      <c r="M75" s="143">
        <v>0</v>
      </c>
      <c r="N75" s="143">
        <v>0</v>
      </c>
      <c r="O75" s="143">
        <v>0</v>
      </c>
      <c r="P75" s="143">
        <v>0</v>
      </c>
      <c r="Q75" s="143">
        <v>0</v>
      </c>
      <c r="R75" s="143">
        <v>0</v>
      </c>
      <c r="S75" s="143">
        <v>0</v>
      </c>
      <c r="T75" s="143">
        <v>0</v>
      </c>
      <c r="U75" s="143">
        <v>17600</v>
      </c>
    </row>
    <row r="76" spans="1:21" ht="15">
      <c r="A76" s="160">
        <v>6</v>
      </c>
      <c r="B76" s="160" t="s">
        <v>36</v>
      </c>
      <c r="C76" s="160" t="s">
        <v>78</v>
      </c>
      <c r="D76" s="143">
        <v>3000</v>
      </c>
      <c r="E76" s="143">
        <v>2800</v>
      </c>
      <c r="F76" s="143">
        <v>3000</v>
      </c>
      <c r="G76" s="143">
        <v>0</v>
      </c>
      <c r="H76" s="143">
        <v>0</v>
      </c>
      <c r="I76" s="143">
        <v>0</v>
      </c>
      <c r="J76" s="143">
        <v>0</v>
      </c>
      <c r="K76" s="143">
        <v>0</v>
      </c>
      <c r="L76" s="143">
        <v>0</v>
      </c>
      <c r="M76" s="143">
        <v>0</v>
      </c>
      <c r="N76" s="143">
        <v>0</v>
      </c>
      <c r="O76" s="143">
        <v>0</v>
      </c>
      <c r="P76" s="143">
        <v>0</v>
      </c>
      <c r="Q76" s="143">
        <v>0</v>
      </c>
      <c r="R76" s="143">
        <v>0</v>
      </c>
      <c r="S76" s="143">
        <v>0</v>
      </c>
      <c r="T76" s="143">
        <v>0</v>
      </c>
      <c r="U76" s="143">
        <v>8800</v>
      </c>
    </row>
    <row r="77" spans="1:21" ht="15">
      <c r="A77" s="160">
        <v>7</v>
      </c>
      <c r="B77" s="160" t="s">
        <v>37</v>
      </c>
      <c r="C77" s="160" t="s">
        <v>78</v>
      </c>
      <c r="D77" s="143">
        <v>5300</v>
      </c>
      <c r="E77" s="143">
        <v>4800</v>
      </c>
      <c r="F77" s="143">
        <v>5100</v>
      </c>
      <c r="G77" s="143">
        <v>0</v>
      </c>
      <c r="H77" s="143">
        <v>0</v>
      </c>
      <c r="I77" s="143">
        <v>0</v>
      </c>
      <c r="J77" s="143">
        <v>0</v>
      </c>
      <c r="K77" s="143">
        <v>0</v>
      </c>
      <c r="L77" s="143">
        <v>0</v>
      </c>
      <c r="M77" s="143">
        <v>0</v>
      </c>
      <c r="N77" s="143">
        <v>0</v>
      </c>
      <c r="O77" s="143">
        <v>0</v>
      </c>
      <c r="P77" s="143">
        <v>0</v>
      </c>
      <c r="Q77" s="143">
        <v>0</v>
      </c>
      <c r="R77" s="143">
        <v>0</v>
      </c>
      <c r="S77" s="143">
        <v>0</v>
      </c>
      <c r="T77" s="143">
        <v>0</v>
      </c>
      <c r="U77" s="143">
        <v>15200</v>
      </c>
    </row>
    <row r="78" spans="1:21" ht="15">
      <c r="A78" s="160">
        <v>8</v>
      </c>
      <c r="B78" s="160" t="s">
        <v>38</v>
      </c>
      <c r="C78" s="160" t="s">
        <v>78</v>
      </c>
      <c r="D78" s="143">
        <v>7400</v>
      </c>
      <c r="E78" s="143">
        <v>7100</v>
      </c>
      <c r="F78" s="143">
        <v>7900</v>
      </c>
      <c r="G78" s="143">
        <v>0</v>
      </c>
      <c r="H78" s="143">
        <v>0</v>
      </c>
      <c r="I78" s="143">
        <v>0</v>
      </c>
      <c r="J78" s="143">
        <v>0</v>
      </c>
      <c r="K78" s="143">
        <v>0</v>
      </c>
      <c r="L78" s="143">
        <v>0</v>
      </c>
      <c r="M78" s="143">
        <v>0</v>
      </c>
      <c r="N78" s="143">
        <v>0</v>
      </c>
      <c r="O78" s="143">
        <v>0</v>
      </c>
      <c r="P78" s="143">
        <v>0</v>
      </c>
      <c r="Q78" s="143">
        <v>0</v>
      </c>
      <c r="R78" s="143">
        <v>0</v>
      </c>
      <c r="S78" s="143">
        <v>0</v>
      </c>
      <c r="T78" s="143">
        <v>0</v>
      </c>
      <c r="U78" s="143">
        <v>22400</v>
      </c>
    </row>
    <row r="79" spans="1:21" ht="15">
      <c r="A79" s="160">
        <v>9</v>
      </c>
      <c r="B79" s="160" t="s">
        <v>39</v>
      </c>
      <c r="C79" s="160" t="s">
        <v>78</v>
      </c>
      <c r="D79" s="143">
        <v>7800</v>
      </c>
      <c r="E79" s="143">
        <v>6900</v>
      </c>
      <c r="F79" s="143">
        <v>7100</v>
      </c>
      <c r="G79" s="143">
        <v>0</v>
      </c>
      <c r="H79" s="143">
        <v>0</v>
      </c>
      <c r="I79" s="143">
        <v>0</v>
      </c>
      <c r="J79" s="143">
        <v>0</v>
      </c>
      <c r="K79" s="143">
        <v>0</v>
      </c>
      <c r="L79" s="143">
        <v>0</v>
      </c>
      <c r="M79" s="143">
        <v>0</v>
      </c>
      <c r="N79" s="143">
        <v>0</v>
      </c>
      <c r="O79" s="143">
        <v>0</v>
      </c>
      <c r="P79" s="143">
        <v>0</v>
      </c>
      <c r="Q79" s="143">
        <v>0</v>
      </c>
      <c r="R79" s="143">
        <v>0</v>
      </c>
      <c r="S79" s="143">
        <v>0</v>
      </c>
      <c r="T79" s="143">
        <v>0</v>
      </c>
      <c r="U79" s="143">
        <v>21900</v>
      </c>
    </row>
    <row r="80" spans="1:21" ht="15">
      <c r="A80" s="160">
        <v>10</v>
      </c>
      <c r="B80" s="160" t="s">
        <v>40</v>
      </c>
      <c r="C80" s="160" t="s">
        <v>78</v>
      </c>
      <c r="D80" s="143">
        <v>6600</v>
      </c>
      <c r="E80" s="143">
        <v>6400</v>
      </c>
      <c r="F80" s="143">
        <v>6800</v>
      </c>
      <c r="G80" s="143">
        <v>0</v>
      </c>
      <c r="H80" s="143">
        <v>0</v>
      </c>
      <c r="I80" s="143">
        <v>0</v>
      </c>
      <c r="J80" s="143">
        <v>0</v>
      </c>
      <c r="K80" s="143">
        <v>0</v>
      </c>
      <c r="L80" s="143">
        <v>0</v>
      </c>
      <c r="M80" s="143">
        <v>0</v>
      </c>
      <c r="N80" s="143">
        <v>0</v>
      </c>
      <c r="O80" s="143">
        <v>0</v>
      </c>
      <c r="P80" s="143">
        <v>0</v>
      </c>
      <c r="Q80" s="143">
        <v>0</v>
      </c>
      <c r="R80" s="143">
        <v>0</v>
      </c>
      <c r="S80" s="143">
        <v>0</v>
      </c>
      <c r="T80" s="143">
        <v>0</v>
      </c>
      <c r="U80" s="143">
        <v>19800</v>
      </c>
    </row>
    <row r="81" spans="1:21" ht="15">
      <c r="A81" s="160">
        <v>11</v>
      </c>
      <c r="B81" s="160" t="s">
        <v>41</v>
      </c>
      <c r="C81" s="160" t="s">
        <v>78</v>
      </c>
      <c r="D81" s="143">
        <v>4900</v>
      </c>
      <c r="E81" s="143">
        <v>5500</v>
      </c>
      <c r="F81" s="143">
        <v>6200</v>
      </c>
      <c r="G81" s="143">
        <v>0</v>
      </c>
      <c r="H81" s="143">
        <v>0</v>
      </c>
      <c r="I81" s="143">
        <v>0</v>
      </c>
      <c r="J81" s="143">
        <v>0</v>
      </c>
      <c r="K81" s="143">
        <v>0</v>
      </c>
      <c r="L81" s="143">
        <v>0</v>
      </c>
      <c r="M81" s="143">
        <v>0</v>
      </c>
      <c r="N81" s="143">
        <v>0</v>
      </c>
      <c r="O81" s="143">
        <v>0</v>
      </c>
      <c r="P81" s="143">
        <v>0</v>
      </c>
      <c r="Q81" s="143">
        <v>0</v>
      </c>
      <c r="R81" s="143">
        <v>0</v>
      </c>
      <c r="S81" s="143">
        <v>0</v>
      </c>
      <c r="T81" s="143">
        <v>0</v>
      </c>
      <c r="U81" s="143">
        <v>16600</v>
      </c>
    </row>
    <row r="82" spans="1:21" ht="15">
      <c r="A82" s="160">
        <v>12</v>
      </c>
      <c r="B82" s="160" t="s">
        <v>42</v>
      </c>
      <c r="C82" s="160" t="s">
        <v>78</v>
      </c>
      <c r="D82" s="143">
        <v>5800</v>
      </c>
      <c r="E82" s="143">
        <v>5500</v>
      </c>
      <c r="F82" s="143">
        <v>5800</v>
      </c>
      <c r="G82" s="143">
        <v>0</v>
      </c>
      <c r="H82" s="143">
        <v>0</v>
      </c>
      <c r="I82" s="143">
        <v>0</v>
      </c>
      <c r="J82" s="143">
        <v>0</v>
      </c>
      <c r="K82" s="143">
        <v>0</v>
      </c>
      <c r="L82" s="143">
        <v>0</v>
      </c>
      <c r="M82" s="143">
        <v>0</v>
      </c>
      <c r="N82" s="143">
        <v>0</v>
      </c>
      <c r="O82" s="143">
        <v>0</v>
      </c>
      <c r="P82" s="143">
        <v>0</v>
      </c>
      <c r="Q82" s="143">
        <v>0</v>
      </c>
      <c r="R82" s="143">
        <v>0</v>
      </c>
      <c r="S82" s="143">
        <v>0</v>
      </c>
      <c r="T82" s="143">
        <v>0</v>
      </c>
      <c r="U82" s="143">
        <v>17100</v>
      </c>
    </row>
    <row r="83" spans="1:21" ht="15">
      <c r="A83" s="160">
        <v>13</v>
      </c>
      <c r="B83" s="160" t="s">
        <v>43</v>
      </c>
      <c r="C83" s="160" t="s">
        <v>78</v>
      </c>
      <c r="D83" s="143">
        <v>4600</v>
      </c>
      <c r="E83" s="143">
        <v>5400</v>
      </c>
      <c r="F83" s="143">
        <v>5900</v>
      </c>
      <c r="G83" s="143">
        <v>0</v>
      </c>
      <c r="H83" s="143">
        <v>0</v>
      </c>
      <c r="I83" s="143">
        <v>0</v>
      </c>
      <c r="J83" s="143">
        <v>0</v>
      </c>
      <c r="K83" s="143">
        <v>0</v>
      </c>
      <c r="L83" s="143">
        <v>0</v>
      </c>
      <c r="M83" s="143">
        <v>0</v>
      </c>
      <c r="N83" s="143">
        <v>0</v>
      </c>
      <c r="O83" s="143">
        <v>0</v>
      </c>
      <c r="P83" s="143">
        <v>0</v>
      </c>
      <c r="Q83" s="143">
        <v>0</v>
      </c>
      <c r="R83" s="143">
        <v>0</v>
      </c>
      <c r="S83" s="143">
        <v>0</v>
      </c>
      <c r="T83" s="143">
        <v>0</v>
      </c>
      <c r="U83" s="143">
        <v>15900</v>
      </c>
    </row>
    <row r="84" spans="1:21" ht="15">
      <c r="A84" s="160">
        <v>14</v>
      </c>
      <c r="B84" s="160" t="s">
        <v>44</v>
      </c>
      <c r="C84" s="160" t="s">
        <v>78</v>
      </c>
      <c r="D84" s="143">
        <v>23900</v>
      </c>
      <c r="E84" s="143">
        <v>19700</v>
      </c>
      <c r="F84" s="143">
        <v>20100</v>
      </c>
      <c r="G84" s="143">
        <v>0</v>
      </c>
      <c r="H84" s="143">
        <v>0</v>
      </c>
      <c r="I84" s="143">
        <v>0</v>
      </c>
      <c r="J84" s="143">
        <v>0</v>
      </c>
      <c r="K84" s="143">
        <v>0</v>
      </c>
      <c r="L84" s="143">
        <v>0</v>
      </c>
      <c r="M84" s="143">
        <v>0</v>
      </c>
      <c r="N84" s="143">
        <v>0</v>
      </c>
      <c r="O84" s="143">
        <v>0</v>
      </c>
      <c r="P84" s="143">
        <v>0</v>
      </c>
      <c r="Q84" s="143">
        <v>0</v>
      </c>
      <c r="R84" s="143">
        <v>0</v>
      </c>
      <c r="S84" s="143">
        <v>0</v>
      </c>
      <c r="T84" s="143">
        <v>0</v>
      </c>
      <c r="U84" s="143">
        <v>63700</v>
      </c>
    </row>
    <row r="85" spans="1:21" ht="15">
      <c r="A85" s="160">
        <v>15</v>
      </c>
      <c r="B85" s="160" t="s">
        <v>45</v>
      </c>
      <c r="C85" s="160" t="s">
        <v>78</v>
      </c>
      <c r="D85" s="143">
        <v>9300</v>
      </c>
      <c r="E85" s="143">
        <v>8300</v>
      </c>
      <c r="F85" s="143">
        <v>8700</v>
      </c>
      <c r="G85" s="143">
        <v>0</v>
      </c>
      <c r="H85" s="143">
        <v>0</v>
      </c>
      <c r="I85" s="143">
        <v>0</v>
      </c>
      <c r="J85" s="143">
        <v>0</v>
      </c>
      <c r="K85" s="143">
        <v>0</v>
      </c>
      <c r="L85" s="143">
        <v>0</v>
      </c>
      <c r="M85" s="143">
        <v>0</v>
      </c>
      <c r="N85" s="143">
        <v>0</v>
      </c>
      <c r="O85" s="143">
        <v>0</v>
      </c>
      <c r="P85" s="143">
        <v>0</v>
      </c>
      <c r="Q85" s="143">
        <v>0</v>
      </c>
      <c r="R85" s="143">
        <v>0</v>
      </c>
      <c r="S85" s="143">
        <v>0</v>
      </c>
      <c r="T85" s="143">
        <v>0</v>
      </c>
      <c r="U85" s="143">
        <v>26300</v>
      </c>
    </row>
    <row r="86" spans="1:21" ht="15">
      <c r="A86" s="160">
        <v>16</v>
      </c>
      <c r="B86" s="160" t="s">
        <v>46</v>
      </c>
      <c r="C86" s="160" t="s">
        <v>78</v>
      </c>
      <c r="D86" s="143">
        <v>20600</v>
      </c>
      <c r="E86" s="143">
        <v>19100</v>
      </c>
      <c r="F86" s="143">
        <v>19700</v>
      </c>
      <c r="G86" s="143">
        <v>0</v>
      </c>
      <c r="H86" s="143">
        <v>0</v>
      </c>
      <c r="I86" s="143">
        <v>0</v>
      </c>
      <c r="J86" s="143">
        <v>0</v>
      </c>
      <c r="K86" s="143">
        <v>0</v>
      </c>
      <c r="L86" s="143">
        <v>0</v>
      </c>
      <c r="M86" s="143">
        <v>0</v>
      </c>
      <c r="N86" s="143">
        <v>0</v>
      </c>
      <c r="O86" s="143">
        <v>0</v>
      </c>
      <c r="P86" s="143">
        <v>0</v>
      </c>
      <c r="Q86" s="143">
        <v>0</v>
      </c>
      <c r="R86" s="143">
        <v>0</v>
      </c>
      <c r="S86" s="143">
        <v>0</v>
      </c>
      <c r="T86" s="143">
        <v>0</v>
      </c>
      <c r="U86" s="143">
        <v>59500</v>
      </c>
    </row>
    <row r="87" spans="1:21" ht="15">
      <c r="A87" s="160">
        <v>17</v>
      </c>
      <c r="B87" s="160" t="s">
        <v>47</v>
      </c>
      <c r="C87" s="160" t="s">
        <v>78</v>
      </c>
      <c r="D87" s="143">
        <v>32200</v>
      </c>
      <c r="E87" s="143">
        <v>27900</v>
      </c>
      <c r="F87" s="143">
        <v>29000</v>
      </c>
      <c r="G87" s="143">
        <v>0</v>
      </c>
      <c r="H87" s="143">
        <v>0</v>
      </c>
      <c r="I87" s="143">
        <v>0</v>
      </c>
      <c r="J87" s="143">
        <v>0</v>
      </c>
      <c r="K87" s="143">
        <v>0</v>
      </c>
      <c r="L87" s="143">
        <v>0</v>
      </c>
      <c r="M87" s="143">
        <v>0</v>
      </c>
      <c r="N87" s="143">
        <v>0</v>
      </c>
      <c r="O87" s="143">
        <v>0</v>
      </c>
      <c r="P87" s="143">
        <v>0</v>
      </c>
      <c r="Q87" s="143">
        <v>0</v>
      </c>
      <c r="R87" s="143">
        <v>0</v>
      </c>
      <c r="S87" s="143">
        <v>0</v>
      </c>
      <c r="T87" s="143">
        <v>0</v>
      </c>
      <c r="U87" s="143">
        <v>89100</v>
      </c>
    </row>
    <row r="88" spans="1:21" ht="15">
      <c r="A88" s="160">
        <v>18</v>
      </c>
      <c r="B88" s="160" t="s">
        <v>48</v>
      </c>
      <c r="C88" s="160" t="s">
        <v>78</v>
      </c>
      <c r="D88" s="143">
        <v>11800</v>
      </c>
      <c r="E88" s="143">
        <v>11600</v>
      </c>
      <c r="F88" s="143">
        <v>12900</v>
      </c>
      <c r="G88" s="143">
        <v>0</v>
      </c>
      <c r="H88" s="143">
        <v>0</v>
      </c>
      <c r="I88" s="143">
        <v>0</v>
      </c>
      <c r="J88" s="143">
        <v>0</v>
      </c>
      <c r="K88" s="143">
        <v>0</v>
      </c>
      <c r="L88" s="143">
        <v>0</v>
      </c>
      <c r="M88" s="143">
        <v>0</v>
      </c>
      <c r="N88" s="143">
        <v>0</v>
      </c>
      <c r="O88" s="143">
        <v>0</v>
      </c>
      <c r="P88" s="143">
        <v>0</v>
      </c>
      <c r="Q88" s="143">
        <v>0</v>
      </c>
      <c r="R88" s="143">
        <v>0</v>
      </c>
      <c r="S88" s="143">
        <v>0</v>
      </c>
      <c r="T88" s="143">
        <v>0</v>
      </c>
      <c r="U88" s="143">
        <v>36300</v>
      </c>
    </row>
    <row r="89" spans="1:21" ht="15">
      <c r="A89" s="160">
        <v>19</v>
      </c>
      <c r="B89" s="160" t="s">
        <v>49</v>
      </c>
      <c r="C89" s="160" t="s">
        <v>78</v>
      </c>
      <c r="D89" s="143">
        <v>4100</v>
      </c>
      <c r="E89" s="143">
        <v>4100</v>
      </c>
      <c r="F89" s="143">
        <v>4500</v>
      </c>
      <c r="G89" s="143">
        <v>0</v>
      </c>
      <c r="H89" s="143">
        <v>0</v>
      </c>
      <c r="I89" s="143">
        <v>0</v>
      </c>
      <c r="J89" s="143">
        <v>0</v>
      </c>
      <c r="K89" s="143">
        <v>0</v>
      </c>
      <c r="L89" s="143">
        <v>0</v>
      </c>
      <c r="M89" s="143">
        <v>0</v>
      </c>
      <c r="N89" s="143">
        <v>0</v>
      </c>
      <c r="O89" s="143">
        <v>0</v>
      </c>
      <c r="P89" s="143">
        <v>0</v>
      </c>
      <c r="Q89" s="143">
        <v>0</v>
      </c>
      <c r="R89" s="143">
        <v>0</v>
      </c>
      <c r="S89" s="143">
        <v>0</v>
      </c>
      <c r="T89" s="143">
        <v>0</v>
      </c>
      <c r="U89" s="143">
        <v>12700</v>
      </c>
    </row>
    <row r="90" spans="1:21" ht="15">
      <c r="A90" s="160">
        <v>20</v>
      </c>
      <c r="B90" s="160" t="s">
        <v>50</v>
      </c>
      <c r="C90" s="160" t="s">
        <v>78</v>
      </c>
      <c r="D90" s="143">
        <v>4800</v>
      </c>
      <c r="E90" s="143">
        <v>4600</v>
      </c>
      <c r="F90" s="143">
        <v>5000</v>
      </c>
      <c r="G90" s="143">
        <v>0</v>
      </c>
      <c r="H90" s="143">
        <v>0</v>
      </c>
      <c r="I90" s="143">
        <v>0</v>
      </c>
      <c r="J90" s="143">
        <v>0</v>
      </c>
      <c r="K90" s="143">
        <v>0</v>
      </c>
      <c r="L90" s="143">
        <v>0</v>
      </c>
      <c r="M90" s="143">
        <v>0</v>
      </c>
      <c r="N90" s="143">
        <v>0</v>
      </c>
      <c r="O90" s="143">
        <v>0</v>
      </c>
      <c r="P90" s="143">
        <v>0</v>
      </c>
      <c r="Q90" s="143">
        <v>0</v>
      </c>
      <c r="R90" s="143">
        <v>0</v>
      </c>
      <c r="S90" s="143">
        <v>0</v>
      </c>
      <c r="T90" s="143">
        <v>0</v>
      </c>
      <c r="U90" s="143">
        <v>14400</v>
      </c>
    </row>
    <row r="91" spans="1:21" ht="15">
      <c r="A91" s="160">
        <v>21</v>
      </c>
      <c r="B91" s="160" t="s">
        <v>51</v>
      </c>
      <c r="C91" s="160" t="s">
        <v>78</v>
      </c>
      <c r="D91" s="143">
        <v>4800</v>
      </c>
      <c r="E91" s="143">
        <v>4500</v>
      </c>
      <c r="F91" s="143">
        <v>5300</v>
      </c>
      <c r="G91" s="143">
        <v>0</v>
      </c>
      <c r="H91" s="143">
        <v>0</v>
      </c>
      <c r="I91" s="143">
        <v>0</v>
      </c>
      <c r="J91" s="143">
        <v>0</v>
      </c>
      <c r="K91" s="143">
        <v>0</v>
      </c>
      <c r="L91" s="143">
        <v>0</v>
      </c>
      <c r="M91" s="143">
        <v>0</v>
      </c>
      <c r="N91" s="143">
        <v>0</v>
      </c>
      <c r="O91" s="143">
        <v>0</v>
      </c>
      <c r="P91" s="143">
        <v>0</v>
      </c>
      <c r="Q91" s="143">
        <v>0</v>
      </c>
      <c r="R91" s="143">
        <v>0</v>
      </c>
      <c r="S91" s="143">
        <v>0</v>
      </c>
      <c r="T91" s="143">
        <v>0</v>
      </c>
      <c r="U91" s="143">
        <v>14500</v>
      </c>
    </row>
    <row r="92" spans="1:21" ht="15">
      <c r="A92" s="160">
        <v>22</v>
      </c>
      <c r="B92" s="160" t="s">
        <v>52</v>
      </c>
      <c r="C92" s="160" t="s">
        <v>78</v>
      </c>
      <c r="D92" s="143">
        <v>7400</v>
      </c>
      <c r="E92" s="143">
        <v>7300</v>
      </c>
      <c r="F92" s="143">
        <v>7800</v>
      </c>
      <c r="G92" s="143">
        <v>0</v>
      </c>
      <c r="H92" s="143">
        <v>0</v>
      </c>
      <c r="I92" s="143">
        <v>0</v>
      </c>
      <c r="J92" s="143">
        <v>0</v>
      </c>
      <c r="K92" s="143">
        <v>0</v>
      </c>
      <c r="L92" s="143">
        <v>0</v>
      </c>
      <c r="M92" s="143">
        <v>0</v>
      </c>
      <c r="N92" s="143">
        <v>0</v>
      </c>
      <c r="O92" s="143">
        <v>0</v>
      </c>
      <c r="P92" s="143">
        <v>0</v>
      </c>
      <c r="Q92" s="143">
        <v>0</v>
      </c>
      <c r="R92" s="143">
        <v>0</v>
      </c>
      <c r="S92" s="143">
        <v>0</v>
      </c>
      <c r="T92" s="143">
        <v>0</v>
      </c>
      <c r="U92" s="143">
        <v>22500</v>
      </c>
    </row>
    <row r="93" spans="1:21" ht="15">
      <c r="A93" s="160">
        <v>23</v>
      </c>
      <c r="B93" s="160" t="s">
        <v>53</v>
      </c>
      <c r="C93" s="160" t="s">
        <v>78</v>
      </c>
      <c r="D93" s="143">
        <v>20000</v>
      </c>
      <c r="E93" s="143">
        <v>19200</v>
      </c>
      <c r="F93" s="143">
        <v>20500</v>
      </c>
      <c r="G93" s="143">
        <v>0</v>
      </c>
      <c r="H93" s="143">
        <v>0</v>
      </c>
      <c r="I93" s="143">
        <v>0</v>
      </c>
      <c r="J93" s="143">
        <v>0</v>
      </c>
      <c r="K93" s="143">
        <v>0</v>
      </c>
      <c r="L93" s="143">
        <v>0</v>
      </c>
      <c r="M93" s="143">
        <v>0</v>
      </c>
      <c r="N93" s="143">
        <v>0</v>
      </c>
      <c r="O93" s="143">
        <v>0</v>
      </c>
      <c r="P93" s="143">
        <v>0</v>
      </c>
      <c r="Q93" s="143">
        <v>0</v>
      </c>
      <c r="R93" s="143">
        <v>0</v>
      </c>
      <c r="S93" s="143">
        <v>0</v>
      </c>
      <c r="T93" s="143">
        <v>0</v>
      </c>
      <c r="U93" s="143">
        <v>59700</v>
      </c>
    </row>
    <row r="94" spans="1:21" ht="15">
      <c r="A94" s="160">
        <v>24</v>
      </c>
      <c r="B94" s="160" t="s">
        <v>54</v>
      </c>
      <c r="C94" s="160" t="s">
        <v>78</v>
      </c>
      <c r="D94" s="143">
        <v>1000</v>
      </c>
      <c r="E94" s="143">
        <v>1000</v>
      </c>
      <c r="F94" s="143">
        <v>1100</v>
      </c>
      <c r="G94" s="143">
        <v>0</v>
      </c>
      <c r="H94" s="143">
        <v>0</v>
      </c>
      <c r="I94" s="143">
        <v>0</v>
      </c>
      <c r="J94" s="143">
        <v>0</v>
      </c>
      <c r="K94" s="143">
        <v>0</v>
      </c>
      <c r="L94" s="143">
        <v>0</v>
      </c>
      <c r="M94" s="143">
        <v>0</v>
      </c>
      <c r="N94" s="143">
        <v>0</v>
      </c>
      <c r="O94" s="143">
        <v>0</v>
      </c>
      <c r="P94" s="143">
        <v>0</v>
      </c>
      <c r="Q94" s="143">
        <v>0</v>
      </c>
      <c r="R94" s="143">
        <v>0</v>
      </c>
      <c r="S94" s="143">
        <v>0</v>
      </c>
      <c r="T94" s="143">
        <v>0</v>
      </c>
      <c r="U94" s="143">
        <v>3100</v>
      </c>
    </row>
    <row r="95" spans="1:21" ht="15">
      <c r="A95" s="160">
        <v>25</v>
      </c>
      <c r="B95" s="160" t="s">
        <v>55</v>
      </c>
      <c r="C95" s="160" t="s">
        <v>78</v>
      </c>
      <c r="D95" s="143">
        <v>7200</v>
      </c>
      <c r="E95" s="143">
        <v>7200</v>
      </c>
      <c r="F95" s="143">
        <v>8000</v>
      </c>
      <c r="G95" s="143">
        <v>0</v>
      </c>
      <c r="H95" s="143">
        <v>0</v>
      </c>
      <c r="I95" s="143">
        <v>0</v>
      </c>
      <c r="J95" s="143">
        <v>0</v>
      </c>
      <c r="K95" s="143">
        <v>0</v>
      </c>
      <c r="L95" s="143">
        <v>0</v>
      </c>
      <c r="M95" s="143">
        <v>0</v>
      </c>
      <c r="N95" s="143">
        <v>0</v>
      </c>
      <c r="O95" s="143">
        <v>0</v>
      </c>
      <c r="P95" s="143">
        <v>0</v>
      </c>
      <c r="Q95" s="143">
        <v>0</v>
      </c>
      <c r="R95" s="143">
        <v>0</v>
      </c>
      <c r="S95" s="143">
        <v>0</v>
      </c>
      <c r="T95" s="143">
        <v>0</v>
      </c>
      <c r="U95" s="143">
        <v>22400</v>
      </c>
    </row>
    <row r="96" spans="1:21" ht="15">
      <c r="A96" s="160">
        <v>26</v>
      </c>
      <c r="B96" s="160" t="s">
        <v>56</v>
      </c>
      <c r="C96" s="160" t="s">
        <v>78</v>
      </c>
      <c r="D96" s="143">
        <v>9400</v>
      </c>
      <c r="E96" s="143">
        <v>9100</v>
      </c>
      <c r="F96" s="143">
        <v>9800</v>
      </c>
      <c r="G96" s="143">
        <v>0</v>
      </c>
      <c r="H96" s="143">
        <v>0</v>
      </c>
      <c r="I96" s="143">
        <v>0</v>
      </c>
      <c r="J96" s="143">
        <v>0</v>
      </c>
      <c r="K96" s="143">
        <v>0</v>
      </c>
      <c r="L96" s="143">
        <v>0</v>
      </c>
      <c r="M96" s="143">
        <v>0</v>
      </c>
      <c r="N96" s="143">
        <v>0</v>
      </c>
      <c r="O96" s="143">
        <v>0</v>
      </c>
      <c r="P96" s="143">
        <v>0</v>
      </c>
      <c r="Q96" s="143">
        <v>0</v>
      </c>
      <c r="R96" s="143">
        <v>0</v>
      </c>
      <c r="S96" s="143">
        <v>0</v>
      </c>
      <c r="T96" s="143">
        <v>0</v>
      </c>
      <c r="U96" s="143">
        <v>28300</v>
      </c>
    </row>
    <row r="97" spans="1:21" ht="15">
      <c r="A97" s="160">
        <v>27</v>
      </c>
      <c r="B97" s="160" t="s">
        <v>57</v>
      </c>
      <c r="C97" s="160" t="s">
        <v>78</v>
      </c>
      <c r="D97" s="143">
        <v>1300</v>
      </c>
      <c r="E97" s="143">
        <v>1200</v>
      </c>
      <c r="F97" s="143">
        <v>1400</v>
      </c>
      <c r="G97" s="143">
        <v>0</v>
      </c>
      <c r="H97" s="143">
        <v>0</v>
      </c>
      <c r="I97" s="143">
        <v>0</v>
      </c>
      <c r="J97" s="143">
        <v>0</v>
      </c>
      <c r="K97" s="143">
        <v>0</v>
      </c>
      <c r="L97" s="143">
        <v>0</v>
      </c>
      <c r="M97" s="143">
        <v>0</v>
      </c>
      <c r="N97" s="143">
        <v>0</v>
      </c>
      <c r="O97" s="143">
        <v>0</v>
      </c>
      <c r="P97" s="143">
        <v>0</v>
      </c>
      <c r="Q97" s="143">
        <v>0</v>
      </c>
      <c r="R97" s="143">
        <v>0</v>
      </c>
      <c r="S97" s="143">
        <v>0</v>
      </c>
      <c r="T97" s="143">
        <v>0</v>
      </c>
      <c r="U97" s="143">
        <v>3900</v>
      </c>
    </row>
    <row r="98" spans="1:21" ht="15">
      <c r="A98" s="160">
        <v>28</v>
      </c>
      <c r="B98" s="160" t="s">
        <v>58</v>
      </c>
      <c r="C98" s="160" t="s">
        <v>78</v>
      </c>
      <c r="D98" s="143">
        <v>5300</v>
      </c>
      <c r="E98" s="143">
        <v>5300</v>
      </c>
      <c r="F98" s="143">
        <v>6000</v>
      </c>
      <c r="G98" s="143">
        <v>0</v>
      </c>
      <c r="H98" s="143">
        <v>0</v>
      </c>
      <c r="I98" s="143">
        <v>0</v>
      </c>
      <c r="J98" s="143">
        <v>0</v>
      </c>
      <c r="K98" s="143">
        <v>0</v>
      </c>
      <c r="L98" s="143">
        <v>0</v>
      </c>
      <c r="M98" s="143">
        <v>0</v>
      </c>
      <c r="N98" s="143">
        <v>0</v>
      </c>
      <c r="O98" s="143">
        <v>0</v>
      </c>
      <c r="P98" s="143">
        <v>0</v>
      </c>
      <c r="Q98" s="143">
        <v>0</v>
      </c>
      <c r="R98" s="143">
        <v>0</v>
      </c>
      <c r="S98" s="143">
        <v>0</v>
      </c>
      <c r="T98" s="143">
        <v>0</v>
      </c>
      <c r="U98" s="143">
        <v>16700</v>
      </c>
    </row>
    <row r="99" spans="1:21" ht="15">
      <c r="A99" s="160">
        <v>29</v>
      </c>
      <c r="B99" s="160" t="s">
        <v>59</v>
      </c>
      <c r="C99" s="160" t="s">
        <v>78</v>
      </c>
      <c r="D99" s="143">
        <v>17600</v>
      </c>
      <c r="E99" s="143">
        <v>17000</v>
      </c>
      <c r="F99" s="143">
        <v>17900</v>
      </c>
      <c r="G99" s="143">
        <v>0</v>
      </c>
      <c r="H99" s="143">
        <v>0</v>
      </c>
      <c r="I99" s="143">
        <v>0</v>
      </c>
      <c r="J99" s="143">
        <v>0</v>
      </c>
      <c r="K99" s="143">
        <v>0</v>
      </c>
      <c r="L99" s="143">
        <v>0</v>
      </c>
      <c r="M99" s="143">
        <v>0</v>
      </c>
      <c r="N99" s="143">
        <v>0</v>
      </c>
      <c r="O99" s="143">
        <v>0</v>
      </c>
      <c r="P99" s="143">
        <v>0</v>
      </c>
      <c r="Q99" s="143">
        <v>0</v>
      </c>
      <c r="R99" s="143">
        <v>0</v>
      </c>
      <c r="S99" s="143">
        <v>0</v>
      </c>
      <c r="T99" s="143">
        <v>0</v>
      </c>
      <c r="U99" s="143">
        <v>52500</v>
      </c>
    </row>
    <row r="100" spans="1:21" ht="15">
      <c r="A100" s="160">
        <v>30</v>
      </c>
      <c r="B100" s="160" t="s">
        <v>60</v>
      </c>
      <c r="C100" s="160" t="s">
        <v>78</v>
      </c>
      <c r="D100" s="143">
        <v>4300</v>
      </c>
      <c r="E100" s="143">
        <v>4700</v>
      </c>
      <c r="F100" s="143">
        <v>5100</v>
      </c>
      <c r="G100" s="143">
        <v>0</v>
      </c>
      <c r="H100" s="143">
        <v>0</v>
      </c>
      <c r="I100" s="143">
        <v>0</v>
      </c>
      <c r="J100" s="143">
        <v>0</v>
      </c>
      <c r="K100" s="143">
        <v>0</v>
      </c>
      <c r="L100" s="143">
        <v>0</v>
      </c>
      <c r="M100" s="143">
        <v>0</v>
      </c>
      <c r="N100" s="143">
        <v>0</v>
      </c>
      <c r="O100" s="143">
        <v>0</v>
      </c>
      <c r="P100" s="143">
        <v>0</v>
      </c>
      <c r="Q100" s="143">
        <v>0</v>
      </c>
      <c r="R100" s="143">
        <v>0</v>
      </c>
      <c r="S100" s="143">
        <v>0</v>
      </c>
      <c r="T100" s="143">
        <v>0</v>
      </c>
      <c r="U100" s="143">
        <v>14000</v>
      </c>
    </row>
    <row r="101" spans="1:21" ht="15">
      <c r="A101" s="160">
        <v>31</v>
      </c>
      <c r="B101" s="160" t="s">
        <v>61</v>
      </c>
      <c r="C101" s="160" t="s">
        <v>78</v>
      </c>
      <c r="D101" s="143">
        <v>11100</v>
      </c>
      <c r="E101" s="143">
        <v>10500</v>
      </c>
      <c r="F101" s="143">
        <v>10700</v>
      </c>
      <c r="G101" s="143">
        <v>0</v>
      </c>
      <c r="H101" s="143">
        <v>0</v>
      </c>
      <c r="I101" s="143">
        <v>0</v>
      </c>
      <c r="J101" s="143">
        <v>0</v>
      </c>
      <c r="K101" s="143">
        <v>0</v>
      </c>
      <c r="L101" s="143">
        <v>0</v>
      </c>
      <c r="M101" s="143">
        <v>0</v>
      </c>
      <c r="N101" s="143">
        <v>0</v>
      </c>
      <c r="O101" s="143">
        <v>0</v>
      </c>
      <c r="P101" s="143">
        <v>0</v>
      </c>
      <c r="Q101" s="143">
        <v>0</v>
      </c>
      <c r="R101" s="143">
        <v>0</v>
      </c>
      <c r="S101" s="143">
        <v>0</v>
      </c>
      <c r="T101" s="143">
        <v>0</v>
      </c>
      <c r="U101" s="143">
        <v>32300</v>
      </c>
    </row>
    <row r="102" spans="1:21" ht="15">
      <c r="A102" s="160">
        <v>32</v>
      </c>
      <c r="B102" s="160" t="s">
        <v>62</v>
      </c>
      <c r="C102" s="160" t="s">
        <v>78</v>
      </c>
      <c r="D102" s="143">
        <v>1200</v>
      </c>
      <c r="E102" s="143">
        <v>1300</v>
      </c>
      <c r="F102" s="143">
        <v>1400</v>
      </c>
      <c r="G102" s="143">
        <v>0</v>
      </c>
      <c r="H102" s="143">
        <v>0</v>
      </c>
      <c r="I102" s="143">
        <v>0</v>
      </c>
      <c r="J102" s="143">
        <v>0</v>
      </c>
      <c r="K102" s="143">
        <v>0</v>
      </c>
      <c r="L102" s="143">
        <v>0</v>
      </c>
      <c r="M102" s="143">
        <v>0</v>
      </c>
      <c r="N102" s="143">
        <v>0</v>
      </c>
      <c r="O102" s="143">
        <v>0</v>
      </c>
      <c r="P102" s="143">
        <v>0</v>
      </c>
      <c r="Q102" s="143">
        <v>0</v>
      </c>
      <c r="R102" s="143">
        <v>0</v>
      </c>
      <c r="S102" s="143">
        <v>0</v>
      </c>
      <c r="T102" s="143">
        <v>0</v>
      </c>
      <c r="U102" s="143">
        <v>3900</v>
      </c>
    </row>
  </sheetData>
  <sheetProtection password="C6C8" sheet="1" objects="1" scenarios="1" selectLockedCells="1" selectUnlockedCells="1"/>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tabColor indexed="45"/>
  </sheetPr>
  <dimension ref="A1:U102"/>
  <sheetViews>
    <sheetView workbookViewId="0" topLeftCell="A1">
      <pane xSplit="3" ySplit="3" topLeftCell="D35" activePane="bottomRight" state="frozen"/>
      <selection pane="topLeft" activeCell="C35" sqref="C35"/>
      <selection pane="topRight" activeCell="C35" sqref="C35"/>
      <selection pane="bottomLeft" activeCell="C35" sqref="C35"/>
      <selection pane="bottomRight" activeCell="C35" sqref="C35"/>
    </sheetView>
  </sheetViews>
  <sheetFormatPr defaultColWidth="9.140625" defaultRowHeight="15"/>
  <cols>
    <col min="1" max="1" width="3.57421875" style="144" customWidth="1"/>
    <col min="2" max="2" width="18.7109375" style="144" bestFit="1" customWidth="1"/>
    <col min="3" max="3" width="4.57421875" style="144" customWidth="1"/>
    <col min="4" max="16384" width="9.140625" style="144" customWidth="1"/>
  </cols>
  <sheetData>
    <row r="1" spans="1:21" ht="15">
      <c r="A1" s="111" t="s">
        <v>159</v>
      </c>
      <c r="B1" s="108"/>
      <c r="C1" s="111"/>
      <c r="D1" s="108">
        <v>96</v>
      </c>
      <c r="E1" s="108">
        <v>97</v>
      </c>
      <c r="F1" s="108">
        <v>98</v>
      </c>
      <c r="G1" s="108">
        <v>99</v>
      </c>
      <c r="H1" s="108">
        <v>100</v>
      </c>
      <c r="I1" s="108">
        <v>101</v>
      </c>
      <c r="J1" s="108">
        <v>102</v>
      </c>
      <c r="K1" s="108">
        <v>103</v>
      </c>
      <c r="L1" s="108">
        <v>104</v>
      </c>
      <c r="M1" s="108">
        <v>105</v>
      </c>
      <c r="N1" s="108">
        <v>106</v>
      </c>
      <c r="O1" s="108">
        <v>107</v>
      </c>
      <c r="P1" s="108">
        <v>108</v>
      </c>
      <c r="Q1" s="108">
        <v>109</v>
      </c>
      <c r="R1" s="108">
        <v>110</v>
      </c>
      <c r="S1" s="108">
        <v>111</v>
      </c>
      <c r="T1" s="108">
        <v>112</v>
      </c>
      <c r="U1" s="108">
        <v>113</v>
      </c>
    </row>
    <row r="2" spans="1:21" ht="15">
      <c r="A2" s="112" t="s">
        <v>74</v>
      </c>
      <c r="B2" s="111"/>
      <c r="C2" s="111"/>
      <c r="D2" s="108">
        <v>3</v>
      </c>
      <c r="E2" s="108">
        <v>4</v>
      </c>
      <c r="F2" s="108">
        <v>5</v>
      </c>
      <c r="G2" s="108">
        <v>6</v>
      </c>
      <c r="H2" s="108">
        <v>7</v>
      </c>
      <c r="I2" s="108">
        <v>8</v>
      </c>
      <c r="J2" s="108">
        <v>9</v>
      </c>
      <c r="K2" s="108">
        <v>10</v>
      </c>
      <c r="L2" s="108">
        <v>11</v>
      </c>
      <c r="M2" s="108">
        <v>12</v>
      </c>
      <c r="N2" s="108">
        <v>13</v>
      </c>
      <c r="O2" s="108">
        <v>14</v>
      </c>
      <c r="P2" s="108">
        <v>15</v>
      </c>
      <c r="Q2" s="108">
        <v>16</v>
      </c>
      <c r="R2" s="108">
        <v>17</v>
      </c>
      <c r="S2" s="108">
        <v>18</v>
      </c>
      <c r="T2" s="108">
        <v>19</v>
      </c>
      <c r="U2" s="108">
        <v>20</v>
      </c>
    </row>
    <row r="3" spans="1:21" ht="15">
      <c r="A3" s="163" t="s">
        <v>67</v>
      </c>
      <c r="B3" s="160" t="s">
        <v>68</v>
      </c>
      <c r="C3" s="164" t="s">
        <v>69</v>
      </c>
      <c r="D3" s="161" t="s">
        <v>86</v>
      </c>
      <c r="E3" s="161" t="s">
        <v>89</v>
      </c>
      <c r="F3" s="161" t="s">
        <v>90</v>
      </c>
      <c r="G3" s="161" t="s">
        <v>91</v>
      </c>
      <c r="H3" s="161" t="s">
        <v>92</v>
      </c>
      <c r="I3" s="161" t="s">
        <v>93</v>
      </c>
      <c r="J3" s="161" t="s">
        <v>94</v>
      </c>
      <c r="K3" s="161" t="s">
        <v>95</v>
      </c>
      <c r="L3" s="161" t="s">
        <v>96</v>
      </c>
      <c r="M3" s="161" t="s">
        <v>97</v>
      </c>
      <c r="N3" s="161" t="s">
        <v>98</v>
      </c>
      <c r="O3" s="161" t="s">
        <v>99</v>
      </c>
      <c r="P3" s="161" t="s">
        <v>100</v>
      </c>
      <c r="Q3" s="161" t="s">
        <v>101</v>
      </c>
      <c r="R3" s="161" t="s">
        <v>102</v>
      </c>
      <c r="S3" s="161" t="s">
        <v>103</v>
      </c>
      <c r="T3" s="161" t="s">
        <v>70</v>
      </c>
      <c r="U3" s="128" t="s">
        <v>104</v>
      </c>
    </row>
    <row r="4" spans="1:21" ht="15">
      <c r="A4" s="160">
        <v>33</v>
      </c>
      <c r="B4" s="160" t="s">
        <v>63</v>
      </c>
      <c r="C4" s="160" t="s">
        <v>71</v>
      </c>
      <c r="D4" s="145">
        <v>0</v>
      </c>
      <c r="E4" s="145">
        <v>0</v>
      </c>
      <c r="F4" s="145">
        <v>0</v>
      </c>
      <c r="G4" s="145">
        <v>0</v>
      </c>
      <c r="H4" s="145">
        <v>0</v>
      </c>
      <c r="I4" s="145">
        <v>0</v>
      </c>
      <c r="J4" s="145">
        <v>0</v>
      </c>
      <c r="K4" s="145">
        <v>0</v>
      </c>
      <c r="L4" s="145">
        <v>0</v>
      </c>
      <c r="M4" s="145">
        <v>0</v>
      </c>
      <c r="N4" s="145">
        <v>0</v>
      </c>
      <c r="O4" s="145">
        <v>0</v>
      </c>
      <c r="P4" s="145">
        <v>0</v>
      </c>
      <c r="Q4" s="145">
        <v>119900</v>
      </c>
      <c r="R4" s="145">
        <v>99400</v>
      </c>
      <c r="S4" s="145">
        <v>75700</v>
      </c>
      <c r="T4" s="145">
        <v>80500</v>
      </c>
      <c r="U4" s="145">
        <v>375400</v>
      </c>
    </row>
    <row r="5" spans="1:21" ht="15">
      <c r="A5" s="160">
        <v>1</v>
      </c>
      <c r="B5" s="163" t="s">
        <v>31</v>
      </c>
      <c r="C5" s="160" t="s">
        <v>71</v>
      </c>
      <c r="D5" s="145">
        <v>0</v>
      </c>
      <c r="E5" s="145">
        <v>0</v>
      </c>
      <c r="F5" s="145">
        <v>0</v>
      </c>
      <c r="G5" s="145">
        <v>0</v>
      </c>
      <c r="H5" s="145">
        <v>0</v>
      </c>
      <c r="I5" s="145">
        <v>0</v>
      </c>
      <c r="J5" s="145">
        <v>0</v>
      </c>
      <c r="K5" s="145">
        <v>0</v>
      </c>
      <c r="L5" s="145">
        <v>0</v>
      </c>
      <c r="M5" s="145">
        <v>0</v>
      </c>
      <c r="N5" s="145">
        <v>0</v>
      </c>
      <c r="O5" s="145">
        <v>0</v>
      </c>
      <c r="P5" s="145">
        <v>0</v>
      </c>
      <c r="Q5" s="145">
        <v>3900</v>
      </c>
      <c r="R5" s="145">
        <v>3500</v>
      </c>
      <c r="S5" s="145">
        <v>2800</v>
      </c>
      <c r="T5" s="145">
        <v>3100</v>
      </c>
      <c r="U5" s="145">
        <v>13300</v>
      </c>
    </row>
    <row r="6" spans="1:21" ht="15">
      <c r="A6" s="160">
        <v>2</v>
      </c>
      <c r="B6" s="163" t="s">
        <v>32</v>
      </c>
      <c r="C6" s="160" t="s">
        <v>71</v>
      </c>
      <c r="D6" s="145">
        <v>0</v>
      </c>
      <c r="E6" s="145">
        <v>0</v>
      </c>
      <c r="F6" s="145">
        <v>0</v>
      </c>
      <c r="G6" s="145">
        <v>0</v>
      </c>
      <c r="H6" s="145">
        <v>0</v>
      </c>
      <c r="I6" s="145">
        <v>0</v>
      </c>
      <c r="J6" s="145">
        <v>0</v>
      </c>
      <c r="K6" s="145">
        <v>0</v>
      </c>
      <c r="L6" s="145">
        <v>0</v>
      </c>
      <c r="M6" s="145">
        <v>0</v>
      </c>
      <c r="N6" s="145">
        <v>0</v>
      </c>
      <c r="O6" s="145">
        <v>0</v>
      </c>
      <c r="P6" s="145">
        <v>0</v>
      </c>
      <c r="Q6" s="145">
        <v>5900</v>
      </c>
      <c r="R6" s="145">
        <v>4800</v>
      </c>
      <c r="S6" s="145">
        <v>3600</v>
      </c>
      <c r="T6" s="145">
        <v>3900</v>
      </c>
      <c r="U6" s="145">
        <v>18200</v>
      </c>
    </row>
    <row r="7" spans="1:21" ht="15">
      <c r="A7" s="160">
        <v>3</v>
      </c>
      <c r="B7" s="163" t="s">
        <v>33</v>
      </c>
      <c r="C7" s="160" t="s">
        <v>71</v>
      </c>
      <c r="D7" s="145">
        <v>0</v>
      </c>
      <c r="E7" s="145">
        <v>0</v>
      </c>
      <c r="F7" s="145">
        <v>0</v>
      </c>
      <c r="G7" s="145">
        <v>0</v>
      </c>
      <c r="H7" s="145">
        <v>0</v>
      </c>
      <c r="I7" s="145">
        <v>0</v>
      </c>
      <c r="J7" s="145">
        <v>0</v>
      </c>
      <c r="K7" s="145">
        <v>0</v>
      </c>
      <c r="L7" s="145">
        <v>0</v>
      </c>
      <c r="M7" s="145">
        <v>0</v>
      </c>
      <c r="N7" s="145">
        <v>0</v>
      </c>
      <c r="O7" s="145">
        <v>0</v>
      </c>
      <c r="P7" s="145">
        <v>0</v>
      </c>
      <c r="Q7" s="145">
        <v>3100</v>
      </c>
      <c r="R7" s="145">
        <v>2600</v>
      </c>
      <c r="S7" s="145">
        <v>2000</v>
      </c>
      <c r="T7" s="145">
        <v>2200</v>
      </c>
      <c r="U7" s="145">
        <v>9900</v>
      </c>
    </row>
    <row r="8" spans="1:21" ht="15">
      <c r="A8" s="160">
        <v>4</v>
      </c>
      <c r="B8" s="163" t="s">
        <v>34</v>
      </c>
      <c r="C8" s="160" t="s">
        <v>71</v>
      </c>
      <c r="D8" s="145">
        <v>0</v>
      </c>
      <c r="E8" s="145">
        <v>0</v>
      </c>
      <c r="F8" s="145">
        <v>0</v>
      </c>
      <c r="G8" s="145">
        <v>0</v>
      </c>
      <c r="H8" s="145">
        <v>0</v>
      </c>
      <c r="I8" s="145">
        <v>0</v>
      </c>
      <c r="J8" s="145">
        <v>0</v>
      </c>
      <c r="K8" s="145">
        <v>0</v>
      </c>
      <c r="L8" s="145">
        <v>0</v>
      </c>
      <c r="M8" s="145">
        <v>0</v>
      </c>
      <c r="N8" s="145">
        <v>0</v>
      </c>
      <c r="O8" s="145">
        <v>0</v>
      </c>
      <c r="P8" s="145">
        <v>0</v>
      </c>
      <c r="Q8" s="145">
        <v>2800</v>
      </c>
      <c r="R8" s="145">
        <v>2200</v>
      </c>
      <c r="S8" s="145">
        <v>1600</v>
      </c>
      <c r="T8" s="145">
        <v>1800</v>
      </c>
      <c r="U8" s="145">
        <v>8300</v>
      </c>
    </row>
    <row r="9" spans="1:21" ht="15">
      <c r="A9" s="163">
        <v>5</v>
      </c>
      <c r="B9" s="163" t="s">
        <v>35</v>
      </c>
      <c r="C9" s="160" t="s">
        <v>71</v>
      </c>
      <c r="D9" s="145">
        <v>0</v>
      </c>
      <c r="E9" s="145">
        <v>0</v>
      </c>
      <c r="F9" s="145">
        <v>0</v>
      </c>
      <c r="G9" s="145">
        <v>0</v>
      </c>
      <c r="H9" s="145">
        <v>0</v>
      </c>
      <c r="I9" s="145">
        <v>0</v>
      </c>
      <c r="J9" s="145">
        <v>0</v>
      </c>
      <c r="K9" s="145">
        <v>0</v>
      </c>
      <c r="L9" s="145">
        <v>0</v>
      </c>
      <c r="M9" s="145">
        <v>0</v>
      </c>
      <c r="N9" s="145">
        <v>0</v>
      </c>
      <c r="O9" s="145">
        <v>0</v>
      </c>
      <c r="P9" s="145">
        <v>0</v>
      </c>
      <c r="Q9" s="145">
        <v>3300</v>
      </c>
      <c r="R9" s="145">
        <v>2700</v>
      </c>
      <c r="S9" s="145">
        <v>2000</v>
      </c>
      <c r="T9" s="145">
        <v>2400</v>
      </c>
      <c r="U9" s="145">
        <v>10400</v>
      </c>
    </row>
    <row r="10" spans="1:21" ht="15">
      <c r="A10" s="163">
        <v>6</v>
      </c>
      <c r="B10" s="163" t="s">
        <v>36</v>
      </c>
      <c r="C10" s="160" t="s">
        <v>71</v>
      </c>
      <c r="D10" s="145">
        <v>0</v>
      </c>
      <c r="E10" s="145">
        <v>0</v>
      </c>
      <c r="F10" s="145">
        <v>0</v>
      </c>
      <c r="G10" s="145">
        <v>0</v>
      </c>
      <c r="H10" s="145">
        <v>0</v>
      </c>
      <c r="I10" s="145">
        <v>0</v>
      </c>
      <c r="J10" s="145">
        <v>0</v>
      </c>
      <c r="K10" s="145">
        <v>0</v>
      </c>
      <c r="L10" s="145">
        <v>0</v>
      </c>
      <c r="M10" s="145">
        <v>0</v>
      </c>
      <c r="N10" s="145">
        <v>0</v>
      </c>
      <c r="O10" s="145">
        <v>0</v>
      </c>
      <c r="P10" s="145">
        <v>0</v>
      </c>
      <c r="Q10" s="145">
        <v>1300</v>
      </c>
      <c r="R10" s="145">
        <v>1000</v>
      </c>
      <c r="S10" s="145">
        <v>700</v>
      </c>
      <c r="T10" s="145">
        <v>700</v>
      </c>
      <c r="U10" s="145">
        <v>3500</v>
      </c>
    </row>
    <row r="11" spans="1:21" ht="15">
      <c r="A11" s="163">
        <v>7</v>
      </c>
      <c r="B11" s="163" t="s">
        <v>37</v>
      </c>
      <c r="C11" s="160" t="s">
        <v>71</v>
      </c>
      <c r="D11" s="145">
        <v>0</v>
      </c>
      <c r="E11" s="145">
        <v>0</v>
      </c>
      <c r="F11" s="145">
        <v>0</v>
      </c>
      <c r="G11" s="145">
        <v>0</v>
      </c>
      <c r="H11" s="145">
        <v>0</v>
      </c>
      <c r="I11" s="145">
        <v>0</v>
      </c>
      <c r="J11" s="145">
        <v>0</v>
      </c>
      <c r="K11" s="145">
        <v>0</v>
      </c>
      <c r="L11" s="145">
        <v>0</v>
      </c>
      <c r="M11" s="145">
        <v>0</v>
      </c>
      <c r="N11" s="145">
        <v>0</v>
      </c>
      <c r="O11" s="145">
        <v>0</v>
      </c>
      <c r="P11" s="145">
        <v>0</v>
      </c>
      <c r="Q11" s="145">
        <v>2100</v>
      </c>
      <c r="R11" s="145">
        <v>1600</v>
      </c>
      <c r="S11" s="145">
        <v>1300</v>
      </c>
      <c r="T11" s="145">
        <v>1200</v>
      </c>
      <c r="U11" s="145">
        <v>6200</v>
      </c>
    </row>
    <row r="12" spans="1:21" ht="15">
      <c r="A12" s="163">
        <v>8</v>
      </c>
      <c r="B12" s="163" t="s">
        <v>38</v>
      </c>
      <c r="C12" s="160" t="s">
        <v>71</v>
      </c>
      <c r="D12" s="145">
        <v>0</v>
      </c>
      <c r="E12" s="145">
        <v>0</v>
      </c>
      <c r="F12" s="145">
        <v>0</v>
      </c>
      <c r="G12" s="145">
        <v>0</v>
      </c>
      <c r="H12" s="145">
        <v>0</v>
      </c>
      <c r="I12" s="145">
        <v>0</v>
      </c>
      <c r="J12" s="145">
        <v>0</v>
      </c>
      <c r="K12" s="145">
        <v>0</v>
      </c>
      <c r="L12" s="145">
        <v>0</v>
      </c>
      <c r="M12" s="145">
        <v>0</v>
      </c>
      <c r="N12" s="145">
        <v>0</v>
      </c>
      <c r="O12" s="145">
        <v>0</v>
      </c>
      <c r="P12" s="145">
        <v>0</v>
      </c>
      <c r="Q12" s="145">
        <v>4600</v>
      </c>
      <c r="R12" s="145">
        <v>3900</v>
      </c>
      <c r="S12" s="145">
        <v>3000</v>
      </c>
      <c r="T12" s="145">
        <v>3100</v>
      </c>
      <c r="U12" s="145">
        <v>14600</v>
      </c>
    </row>
    <row r="13" spans="1:21" ht="15">
      <c r="A13" s="163">
        <v>9</v>
      </c>
      <c r="B13" s="163" t="s">
        <v>39</v>
      </c>
      <c r="C13" s="160" t="s">
        <v>71</v>
      </c>
      <c r="D13" s="145">
        <v>0</v>
      </c>
      <c r="E13" s="145">
        <v>0</v>
      </c>
      <c r="F13" s="145">
        <v>0</v>
      </c>
      <c r="G13" s="145">
        <v>0</v>
      </c>
      <c r="H13" s="145">
        <v>0</v>
      </c>
      <c r="I13" s="145">
        <v>0</v>
      </c>
      <c r="J13" s="145">
        <v>0</v>
      </c>
      <c r="K13" s="145">
        <v>0</v>
      </c>
      <c r="L13" s="145">
        <v>0</v>
      </c>
      <c r="M13" s="145">
        <v>0</v>
      </c>
      <c r="N13" s="145">
        <v>0</v>
      </c>
      <c r="O13" s="145">
        <v>0</v>
      </c>
      <c r="P13" s="145">
        <v>0</v>
      </c>
      <c r="Q13" s="145">
        <v>3000</v>
      </c>
      <c r="R13" s="145">
        <v>2600</v>
      </c>
      <c r="S13" s="145">
        <v>2200</v>
      </c>
      <c r="T13" s="145">
        <v>2500</v>
      </c>
      <c r="U13" s="145">
        <v>10300</v>
      </c>
    </row>
    <row r="14" spans="1:21" ht="15">
      <c r="A14" s="163">
        <v>10</v>
      </c>
      <c r="B14" s="163" t="s">
        <v>40</v>
      </c>
      <c r="C14" s="160" t="s">
        <v>71</v>
      </c>
      <c r="D14" s="145">
        <v>0</v>
      </c>
      <c r="E14" s="145">
        <v>0</v>
      </c>
      <c r="F14" s="145">
        <v>0</v>
      </c>
      <c r="G14" s="145">
        <v>0</v>
      </c>
      <c r="H14" s="145">
        <v>0</v>
      </c>
      <c r="I14" s="145">
        <v>0</v>
      </c>
      <c r="J14" s="145">
        <v>0</v>
      </c>
      <c r="K14" s="145">
        <v>0</v>
      </c>
      <c r="L14" s="145">
        <v>0</v>
      </c>
      <c r="M14" s="145">
        <v>0</v>
      </c>
      <c r="N14" s="145">
        <v>0</v>
      </c>
      <c r="O14" s="145">
        <v>0</v>
      </c>
      <c r="P14" s="145">
        <v>0</v>
      </c>
      <c r="Q14" s="145">
        <v>3000</v>
      </c>
      <c r="R14" s="145">
        <v>2500</v>
      </c>
      <c r="S14" s="145">
        <v>1800</v>
      </c>
      <c r="T14" s="145">
        <v>1800</v>
      </c>
      <c r="U14" s="145">
        <v>9200</v>
      </c>
    </row>
    <row r="15" spans="1:21" ht="15">
      <c r="A15" s="163">
        <v>11</v>
      </c>
      <c r="B15" s="163" t="s">
        <v>41</v>
      </c>
      <c r="C15" s="160" t="s">
        <v>71</v>
      </c>
      <c r="D15" s="145">
        <v>0</v>
      </c>
      <c r="E15" s="145">
        <v>0</v>
      </c>
      <c r="F15" s="145">
        <v>0</v>
      </c>
      <c r="G15" s="145">
        <v>0</v>
      </c>
      <c r="H15" s="145">
        <v>0</v>
      </c>
      <c r="I15" s="145">
        <v>0</v>
      </c>
      <c r="J15" s="145">
        <v>0</v>
      </c>
      <c r="K15" s="145">
        <v>0</v>
      </c>
      <c r="L15" s="145">
        <v>0</v>
      </c>
      <c r="M15" s="145">
        <v>0</v>
      </c>
      <c r="N15" s="145">
        <v>0</v>
      </c>
      <c r="O15" s="145">
        <v>0</v>
      </c>
      <c r="P15" s="145">
        <v>0</v>
      </c>
      <c r="Q15" s="145">
        <v>2600</v>
      </c>
      <c r="R15" s="145">
        <v>2300</v>
      </c>
      <c r="S15" s="145">
        <v>1900</v>
      </c>
      <c r="T15" s="145">
        <v>2000</v>
      </c>
      <c r="U15" s="145">
        <v>8800</v>
      </c>
    </row>
    <row r="16" spans="1:21" ht="15">
      <c r="A16" s="163">
        <v>12</v>
      </c>
      <c r="B16" s="163" t="s">
        <v>42</v>
      </c>
      <c r="C16" s="160" t="s">
        <v>71</v>
      </c>
      <c r="D16" s="145">
        <v>0</v>
      </c>
      <c r="E16" s="145">
        <v>0</v>
      </c>
      <c r="F16" s="145">
        <v>0</v>
      </c>
      <c r="G16" s="145">
        <v>0</v>
      </c>
      <c r="H16" s="145">
        <v>0</v>
      </c>
      <c r="I16" s="145">
        <v>0</v>
      </c>
      <c r="J16" s="145">
        <v>0</v>
      </c>
      <c r="K16" s="145">
        <v>0</v>
      </c>
      <c r="L16" s="145">
        <v>0</v>
      </c>
      <c r="M16" s="145">
        <v>0</v>
      </c>
      <c r="N16" s="145">
        <v>0</v>
      </c>
      <c r="O16" s="145">
        <v>0</v>
      </c>
      <c r="P16" s="145">
        <v>0</v>
      </c>
      <c r="Q16" s="145">
        <v>2400</v>
      </c>
      <c r="R16" s="145">
        <v>2000</v>
      </c>
      <c r="S16" s="145">
        <v>1500</v>
      </c>
      <c r="T16" s="145">
        <v>1800</v>
      </c>
      <c r="U16" s="145">
        <v>7700</v>
      </c>
    </row>
    <row r="17" spans="1:21" ht="15">
      <c r="A17" s="163">
        <v>13</v>
      </c>
      <c r="B17" s="163" t="s">
        <v>43</v>
      </c>
      <c r="C17" s="160" t="s">
        <v>71</v>
      </c>
      <c r="D17" s="145">
        <v>0</v>
      </c>
      <c r="E17" s="145">
        <v>0</v>
      </c>
      <c r="F17" s="145">
        <v>0</v>
      </c>
      <c r="G17" s="145">
        <v>0</v>
      </c>
      <c r="H17" s="145">
        <v>0</v>
      </c>
      <c r="I17" s="145">
        <v>0</v>
      </c>
      <c r="J17" s="145">
        <v>0</v>
      </c>
      <c r="K17" s="145">
        <v>0</v>
      </c>
      <c r="L17" s="145">
        <v>0</v>
      </c>
      <c r="M17" s="145">
        <v>0</v>
      </c>
      <c r="N17" s="145">
        <v>0</v>
      </c>
      <c r="O17" s="145">
        <v>0</v>
      </c>
      <c r="P17" s="145">
        <v>0</v>
      </c>
      <c r="Q17" s="145">
        <v>1900</v>
      </c>
      <c r="R17" s="145">
        <v>1800</v>
      </c>
      <c r="S17" s="145">
        <v>1400</v>
      </c>
      <c r="T17" s="145">
        <v>1500</v>
      </c>
      <c r="U17" s="145">
        <v>6700</v>
      </c>
    </row>
    <row r="18" spans="1:21" ht="15">
      <c r="A18" s="163">
        <v>14</v>
      </c>
      <c r="B18" s="163" t="s">
        <v>44</v>
      </c>
      <c r="C18" s="160" t="s">
        <v>71</v>
      </c>
      <c r="D18" s="145">
        <v>0</v>
      </c>
      <c r="E18" s="145">
        <v>0</v>
      </c>
      <c r="F18" s="145">
        <v>0</v>
      </c>
      <c r="G18" s="145">
        <v>0</v>
      </c>
      <c r="H18" s="145">
        <v>0</v>
      </c>
      <c r="I18" s="145">
        <v>0</v>
      </c>
      <c r="J18" s="145">
        <v>0</v>
      </c>
      <c r="K18" s="145">
        <v>0</v>
      </c>
      <c r="L18" s="145">
        <v>0</v>
      </c>
      <c r="M18" s="145">
        <v>0</v>
      </c>
      <c r="N18" s="145">
        <v>0</v>
      </c>
      <c r="O18" s="145">
        <v>0</v>
      </c>
      <c r="P18" s="145">
        <v>0</v>
      </c>
      <c r="Q18" s="145">
        <v>8200</v>
      </c>
      <c r="R18" s="145">
        <v>7100</v>
      </c>
      <c r="S18" s="145">
        <v>5800</v>
      </c>
      <c r="T18" s="145">
        <v>7000</v>
      </c>
      <c r="U18" s="145">
        <v>28100</v>
      </c>
    </row>
    <row r="19" spans="1:21" ht="15">
      <c r="A19" s="163">
        <v>15</v>
      </c>
      <c r="B19" s="163" t="s">
        <v>45</v>
      </c>
      <c r="C19" s="160" t="s">
        <v>71</v>
      </c>
      <c r="D19" s="145">
        <v>0</v>
      </c>
      <c r="E19" s="145">
        <v>0</v>
      </c>
      <c r="F19" s="145">
        <v>0</v>
      </c>
      <c r="G19" s="145">
        <v>0</v>
      </c>
      <c r="H19" s="145">
        <v>0</v>
      </c>
      <c r="I19" s="145">
        <v>0</v>
      </c>
      <c r="J19" s="145">
        <v>0</v>
      </c>
      <c r="K19" s="145">
        <v>0</v>
      </c>
      <c r="L19" s="145">
        <v>0</v>
      </c>
      <c r="M19" s="145">
        <v>0</v>
      </c>
      <c r="N19" s="145">
        <v>0</v>
      </c>
      <c r="O19" s="145">
        <v>0</v>
      </c>
      <c r="P19" s="145">
        <v>0</v>
      </c>
      <c r="Q19" s="145">
        <v>3500</v>
      </c>
      <c r="R19" s="145">
        <v>2900</v>
      </c>
      <c r="S19" s="145">
        <v>2200</v>
      </c>
      <c r="T19" s="145">
        <v>2200</v>
      </c>
      <c r="U19" s="145">
        <v>10800</v>
      </c>
    </row>
    <row r="20" spans="1:21" ht="15">
      <c r="A20" s="163">
        <v>16</v>
      </c>
      <c r="B20" s="163" t="s">
        <v>46</v>
      </c>
      <c r="C20" s="160" t="s">
        <v>71</v>
      </c>
      <c r="D20" s="145">
        <v>0</v>
      </c>
      <c r="E20" s="145">
        <v>0</v>
      </c>
      <c r="F20" s="145">
        <v>0</v>
      </c>
      <c r="G20" s="145">
        <v>0</v>
      </c>
      <c r="H20" s="145">
        <v>0</v>
      </c>
      <c r="I20" s="145">
        <v>0</v>
      </c>
      <c r="J20" s="145">
        <v>0</v>
      </c>
      <c r="K20" s="145">
        <v>0</v>
      </c>
      <c r="L20" s="145">
        <v>0</v>
      </c>
      <c r="M20" s="145">
        <v>0</v>
      </c>
      <c r="N20" s="145">
        <v>0</v>
      </c>
      <c r="O20" s="145">
        <v>0</v>
      </c>
      <c r="P20" s="145">
        <v>0</v>
      </c>
      <c r="Q20" s="145">
        <v>9100</v>
      </c>
      <c r="R20" s="145">
        <v>7100</v>
      </c>
      <c r="S20" s="145">
        <v>5400</v>
      </c>
      <c r="T20" s="145">
        <v>5900</v>
      </c>
      <c r="U20" s="145">
        <v>27500</v>
      </c>
    </row>
    <row r="21" spans="1:21" ht="15">
      <c r="A21" s="163">
        <v>17</v>
      </c>
      <c r="B21" s="163" t="s">
        <v>47</v>
      </c>
      <c r="C21" s="160" t="s">
        <v>71</v>
      </c>
      <c r="D21" s="145">
        <v>0</v>
      </c>
      <c r="E21" s="145">
        <v>0</v>
      </c>
      <c r="F21" s="145">
        <v>0</v>
      </c>
      <c r="G21" s="145">
        <v>0</v>
      </c>
      <c r="H21" s="145">
        <v>0</v>
      </c>
      <c r="I21" s="145">
        <v>0</v>
      </c>
      <c r="J21" s="145">
        <v>0</v>
      </c>
      <c r="K21" s="145">
        <v>0</v>
      </c>
      <c r="L21" s="145">
        <v>0</v>
      </c>
      <c r="M21" s="145">
        <v>0</v>
      </c>
      <c r="N21" s="145">
        <v>0</v>
      </c>
      <c r="O21" s="145">
        <v>0</v>
      </c>
      <c r="P21" s="145">
        <v>0</v>
      </c>
      <c r="Q21" s="145">
        <v>10200</v>
      </c>
      <c r="R21" s="145">
        <v>8600</v>
      </c>
      <c r="S21" s="145">
        <v>6700</v>
      </c>
      <c r="T21" s="145">
        <v>7000</v>
      </c>
      <c r="U21" s="145">
        <v>32400</v>
      </c>
    </row>
    <row r="22" spans="1:21" ht="15">
      <c r="A22" s="163">
        <v>18</v>
      </c>
      <c r="B22" s="163" t="s">
        <v>48</v>
      </c>
      <c r="C22" s="160" t="s">
        <v>71</v>
      </c>
      <c r="D22" s="145">
        <v>0</v>
      </c>
      <c r="E22" s="145">
        <v>0</v>
      </c>
      <c r="F22" s="145">
        <v>0</v>
      </c>
      <c r="G22" s="145">
        <v>0</v>
      </c>
      <c r="H22" s="145">
        <v>0</v>
      </c>
      <c r="I22" s="145">
        <v>0</v>
      </c>
      <c r="J22" s="145">
        <v>0</v>
      </c>
      <c r="K22" s="145">
        <v>0</v>
      </c>
      <c r="L22" s="145">
        <v>0</v>
      </c>
      <c r="M22" s="145">
        <v>0</v>
      </c>
      <c r="N22" s="145">
        <v>0</v>
      </c>
      <c r="O22" s="145">
        <v>0</v>
      </c>
      <c r="P22" s="145">
        <v>0</v>
      </c>
      <c r="Q22" s="145">
        <v>6100</v>
      </c>
      <c r="R22" s="145">
        <v>4700</v>
      </c>
      <c r="S22" s="145">
        <v>3600</v>
      </c>
      <c r="T22" s="145">
        <v>3900</v>
      </c>
      <c r="U22" s="145">
        <v>18400</v>
      </c>
    </row>
    <row r="23" spans="1:21" ht="15">
      <c r="A23" s="163">
        <v>19</v>
      </c>
      <c r="B23" s="163" t="s">
        <v>49</v>
      </c>
      <c r="C23" s="160" t="s">
        <v>71</v>
      </c>
      <c r="D23" s="145">
        <v>0</v>
      </c>
      <c r="E23" s="145">
        <v>0</v>
      </c>
      <c r="F23" s="145">
        <v>0</v>
      </c>
      <c r="G23" s="145">
        <v>0</v>
      </c>
      <c r="H23" s="145">
        <v>0</v>
      </c>
      <c r="I23" s="145">
        <v>0</v>
      </c>
      <c r="J23" s="145">
        <v>0</v>
      </c>
      <c r="K23" s="145">
        <v>0</v>
      </c>
      <c r="L23" s="145">
        <v>0</v>
      </c>
      <c r="M23" s="145">
        <v>0</v>
      </c>
      <c r="N23" s="145">
        <v>0</v>
      </c>
      <c r="O23" s="145">
        <v>0</v>
      </c>
      <c r="P23" s="145">
        <v>0</v>
      </c>
      <c r="Q23" s="145">
        <v>1900</v>
      </c>
      <c r="R23" s="145">
        <v>1600</v>
      </c>
      <c r="S23" s="145">
        <v>1200</v>
      </c>
      <c r="T23" s="145">
        <v>1200</v>
      </c>
      <c r="U23" s="145">
        <v>5900</v>
      </c>
    </row>
    <row r="24" spans="1:21" ht="15">
      <c r="A24" s="163">
        <v>20</v>
      </c>
      <c r="B24" s="163" t="s">
        <v>50</v>
      </c>
      <c r="C24" s="160" t="s">
        <v>71</v>
      </c>
      <c r="D24" s="145">
        <v>0</v>
      </c>
      <c r="E24" s="145">
        <v>0</v>
      </c>
      <c r="F24" s="145">
        <v>0</v>
      </c>
      <c r="G24" s="145">
        <v>0</v>
      </c>
      <c r="H24" s="145">
        <v>0</v>
      </c>
      <c r="I24" s="145">
        <v>0</v>
      </c>
      <c r="J24" s="145">
        <v>0</v>
      </c>
      <c r="K24" s="145">
        <v>0</v>
      </c>
      <c r="L24" s="145">
        <v>0</v>
      </c>
      <c r="M24" s="145">
        <v>0</v>
      </c>
      <c r="N24" s="145">
        <v>0</v>
      </c>
      <c r="O24" s="145">
        <v>0</v>
      </c>
      <c r="P24" s="145">
        <v>0</v>
      </c>
      <c r="Q24" s="145">
        <v>2000</v>
      </c>
      <c r="R24" s="145">
        <v>1600</v>
      </c>
      <c r="S24" s="145">
        <v>1200</v>
      </c>
      <c r="T24" s="145">
        <v>1200</v>
      </c>
      <c r="U24" s="145">
        <v>6000</v>
      </c>
    </row>
    <row r="25" spans="1:21" ht="15">
      <c r="A25" s="163">
        <v>21</v>
      </c>
      <c r="B25" s="163" t="s">
        <v>51</v>
      </c>
      <c r="C25" s="160" t="s">
        <v>71</v>
      </c>
      <c r="D25" s="145">
        <v>0</v>
      </c>
      <c r="E25" s="145">
        <v>0</v>
      </c>
      <c r="F25" s="145">
        <v>0</v>
      </c>
      <c r="G25" s="145">
        <v>0</v>
      </c>
      <c r="H25" s="145">
        <v>0</v>
      </c>
      <c r="I25" s="145">
        <v>0</v>
      </c>
      <c r="J25" s="145">
        <v>0</v>
      </c>
      <c r="K25" s="145">
        <v>0</v>
      </c>
      <c r="L25" s="145">
        <v>0</v>
      </c>
      <c r="M25" s="145">
        <v>0</v>
      </c>
      <c r="N25" s="145">
        <v>0</v>
      </c>
      <c r="O25" s="145">
        <v>0</v>
      </c>
      <c r="P25" s="145">
        <v>0</v>
      </c>
      <c r="Q25" s="145">
        <v>2300</v>
      </c>
      <c r="R25" s="145">
        <v>2000</v>
      </c>
      <c r="S25" s="145">
        <v>1500</v>
      </c>
      <c r="T25" s="145">
        <v>1600</v>
      </c>
      <c r="U25" s="145">
        <v>7300</v>
      </c>
    </row>
    <row r="26" spans="1:21" ht="15">
      <c r="A26" s="163">
        <v>22</v>
      </c>
      <c r="B26" s="163" t="s">
        <v>52</v>
      </c>
      <c r="C26" s="160" t="s">
        <v>71</v>
      </c>
      <c r="D26" s="145">
        <v>0</v>
      </c>
      <c r="E26" s="145">
        <v>0</v>
      </c>
      <c r="F26" s="145">
        <v>0</v>
      </c>
      <c r="G26" s="145">
        <v>0</v>
      </c>
      <c r="H26" s="145">
        <v>0</v>
      </c>
      <c r="I26" s="145">
        <v>0</v>
      </c>
      <c r="J26" s="145">
        <v>0</v>
      </c>
      <c r="K26" s="145">
        <v>0</v>
      </c>
      <c r="L26" s="145">
        <v>0</v>
      </c>
      <c r="M26" s="145">
        <v>0</v>
      </c>
      <c r="N26" s="145">
        <v>0</v>
      </c>
      <c r="O26" s="145">
        <v>0</v>
      </c>
      <c r="P26" s="145">
        <v>0</v>
      </c>
      <c r="Q26" s="145">
        <v>3600</v>
      </c>
      <c r="R26" s="145">
        <v>3000</v>
      </c>
      <c r="S26" s="145">
        <v>2200</v>
      </c>
      <c r="T26" s="145">
        <v>2200</v>
      </c>
      <c r="U26" s="145">
        <v>11000</v>
      </c>
    </row>
    <row r="27" spans="1:21" ht="15">
      <c r="A27" s="163">
        <v>23</v>
      </c>
      <c r="B27" s="163" t="s">
        <v>53</v>
      </c>
      <c r="C27" s="160" t="s">
        <v>71</v>
      </c>
      <c r="D27" s="145">
        <v>0</v>
      </c>
      <c r="E27" s="145">
        <v>0</v>
      </c>
      <c r="F27" s="145">
        <v>0</v>
      </c>
      <c r="G27" s="145">
        <v>0</v>
      </c>
      <c r="H27" s="145">
        <v>0</v>
      </c>
      <c r="I27" s="145">
        <v>0</v>
      </c>
      <c r="J27" s="145">
        <v>0</v>
      </c>
      <c r="K27" s="145">
        <v>0</v>
      </c>
      <c r="L27" s="145">
        <v>0</v>
      </c>
      <c r="M27" s="145">
        <v>0</v>
      </c>
      <c r="N27" s="145">
        <v>0</v>
      </c>
      <c r="O27" s="145">
        <v>0</v>
      </c>
      <c r="P27" s="145">
        <v>0</v>
      </c>
      <c r="Q27" s="145">
        <v>7100</v>
      </c>
      <c r="R27" s="145">
        <v>5800</v>
      </c>
      <c r="S27" s="145">
        <v>4100</v>
      </c>
      <c r="T27" s="145">
        <v>3900</v>
      </c>
      <c r="U27" s="145">
        <v>20900</v>
      </c>
    </row>
    <row r="28" spans="1:21" ht="15">
      <c r="A28" s="163">
        <v>24</v>
      </c>
      <c r="B28" s="163" t="s">
        <v>54</v>
      </c>
      <c r="C28" s="160" t="s">
        <v>71</v>
      </c>
      <c r="D28" s="145">
        <v>0</v>
      </c>
      <c r="E28" s="145">
        <v>0</v>
      </c>
      <c r="F28" s="145">
        <v>0</v>
      </c>
      <c r="G28" s="145">
        <v>0</v>
      </c>
      <c r="H28" s="145">
        <v>0</v>
      </c>
      <c r="I28" s="145">
        <v>0</v>
      </c>
      <c r="J28" s="145">
        <v>0</v>
      </c>
      <c r="K28" s="145">
        <v>0</v>
      </c>
      <c r="L28" s="145">
        <v>0</v>
      </c>
      <c r="M28" s="145">
        <v>0</v>
      </c>
      <c r="N28" s="145">
        <v>0</v>
      </c>
      <c r="O28" s="145">
        <v>0</v>
      </c>
      <c r="P28" s="145">
        <v>0</v>
      </c>
      <c r="Q28" s="145">
        <v>600</v>
      </c>
      <c r="R28" s="145">
        <v>500</v>
      </c>
      <c r="S28" s="145">
        <v>300</v>
      </c>
      <c r="T28" s="145">
        <v>400</v>
      </c>
      <c r="U28" s="145">
        <v>1800</v>
      </c>
    </row>
    <row r="29" spans="1:21" ht="15">
      <c r="A29" s="163">
        <v>25</v>
      </c>
      <c r="B29" s="163" t="s">
        <v>55</v>
      </c>
      <c r="C29" s="160" t="s">
        <v>71</v>
      </c>
      <c r="D29" s="145">
        <v>0</v>
      </c>
      <c r="E29" s="145">
        <v>0</v>
      </c>
      <c r="F29" s="145">
        <v>0</v>
      </c>
      <c r="G29" s="145">
        <v>0</v>
      </c>
      <c r="H29" s="145">
        <v>0</v>
      </c>
      <c r="I29" s="145">
        <v>0</v>
      </c>
      <c r="J29" s="145">
        <v>0</v>
      </c>
      <c r="K29" s="145">
        <v>0</v>
      </c>
      <c r="L29" s="145">
        <v>0</v>
      </c>
      <c r="M29" s="145">
        <v>0</v>
      </c>
      <c r="N29" s="145">
        <v>0</v>
      </c>
      <c r="O29" s="145">
        <v>0</v>
      </c>
      <c r="P29" s="145">
        <v>0</v>
      </c>
      <c r="Q29" s="145">
        <v>3800</v>
      </c>
      <c r="R29" s="145">
        <v>3300</v>
      </c>
      <c r="S29" s="145">
        <v>2600</v>
      </c>
      <c r="T29" s="145">
        <v>3000</v>
      </c>
      <c r="U29" s="145">
        <v>12700</v>
      </c>
    </row>
    <row r="30" spans="1:21" ht="15">
      <c r="A30" s="163">
        <v>26</v>
      </c>
      <c r="B30" s="163" t="s">
        <v>56</v>
      </c>
      <c r="C30" s="160" t="s">
        <v>71</v>
      </c>
      <c r="D30" s="145">
        <v>0</v>
      </c>
      <c r="E30" s="145">
        <v>0</v>
      </c>
      <c r="F30" s="145">
        <v>0</v>
      </c>
      <c r="G30" s="145">
        <v>0</v>
      </c>
      <c r="H30" s="145">
        <v>0</v>
      </c>
      <c r="I30" s="145">
        <v>0</v>
      </c>
      <c r="J30" s="145">
        <v>0</v>
      </c>
      <c r="K30" s="145">
        <v>0</v>
      </c>
      <c r="L30" s="145">
        <v>0</v>
      </c>
      <c r="M30" s="145">
        <v>0</v>
      </c>
      <c r="N30" s="145">
        <v>0</v>
      </c>
      <c r="O30" s="145">
        <v>0</v>
      </c>
      <c r="P30" s="145">
        <v>0</v>
      </c>
      <c r="Q30" s="145">
        <v>4000</v>
      </c>
      <c r="R30" s="145">
        <v>3400</v>
      </c>
      <c r="S30" s="145">
        <v>2400</v>
      </c>
      <c r="T30" s="145">
        <v>2500</v>
      </c>
      <c r="U30" s="145">
        <v>12300</v>
      </c>
    </row>
    <row r="31" spans="1:21" ht="15">
      <c r="A31" s="163">
        <v>27</v>
      </c>
      <c r="B31" s="163" t="s">
        <v>57</v>
      </c>
      <c r="C31" s="160" t="s">
        <v>71</v>
      </c>
      <c r="D31" s="145">
        <v>0</v>
      </c>
      <c r="E31" s="145">
        <v>0</v>
      </c>
      <c r="F31" s="145">
        <v>0</v>
      </c>
      <c r="G31" s="145">
        <v>0</v>
      </c>
      <c r="H31" s="145">
        <v>0</v>
      </c>
      <c r="I31" s="145">
        <v>0</v>
      </c>
      <c r="J31" s="145">
        <v>0</v>
      </c>
      <c r="K31" s="145">
        <v>0</v>
      </c>
      <c r="L31" s="145">
        <v>0</v>
      </c>
      <c r="M31" s="145">
        <v>0</v>
      </c>
      <c r="N31" s="145">
        <v>0</v>
      </c>
      <c r="O31" s="145">
        <v>0</v>
      </c>
      <c r="P31" s="145">
        <v>0</v>
      </c>
      <c r="Q31" s="145">
        <v>600</v>
      </c>
      <c r="R31" s="145">
        <v>500</v>
      </c>
      <c r="S31" s="145">
        <v>300</v>
      </c>
      <c r="T31" s="145">
        <v>400</v>
      </c>
      <c r="U31" s="145">
        <v>1700</v>
      </c>
    </row>
    <row r="32" spans="1:21" ht="15">
      <c r="A32" s="163">
        <v>28</v>
      </c>
      <c r="B32" s="163" t="s">
        <v>58</v>
      </c>
      <c r="C32" s="160" t="s">
        <v>71</v>
      </c>
      <c r="D32" s="145">
        <v>0</v>
      </c>
      <c r="E32" s="145">
        <v>0</v>
      </c>
      <c r="F32" s="145">
        <v>0</v>
      </c>
      <c r="G32" s="145">
        <v>0</v>
      </c>
      <c r="H32" s="145">
        <v>0</v>
      </c>
      <c r="I32" s="145">
        <v>0</v>
      </c>
      <c r="J32" s="145">
        <v>0</v>
      </c>
      <c r="K32" s="145">
        <v>0</v>
      </c>
      <c r="L32" s="145">
        <v>0</v>
      </c>
      <c r="M32" s="145">
        <v>0</v>
      </c>
      <c r="N32" s="145">
        <v>0</v>
      </c>
      <c r="O32" s="145">
        <v>0</v>
      </c>
      <c r="P32" s="145">
        <v>0</v>
      </c>
      <c r="Q32" s="145">
        <v>3300</v>
      </c>
      <c r="R32" s="145">
        <v>2700</v>
      </c>
      <c r="S32" s="145">
        <v>2100</v>
      </c>
      <c r="T32" s="145">
        <v>2200</v>
      </c>
      <c r="U32" s="145">
        <v>10300</v>
      </c>
    </row>
    <row r="33" spans="1:21" ht="15">
      <c r="A33" s="163">
        <v>29</v>
      </c>
      <c r="B33" s="163" t="s">
        <v>59</v>
      </c>
      <c r="C33" s="160" t="s">
        <v>71</v>
      </c>
      <c r="D33" s="145">
        <v>0</v>
      </c>
      <c r="E33" s="145">
        <v>0</v>
      </c>
      <c r="F33" s="145">
        <v>0</v>
      </c>
      <c r="G33" s="145">
        <v>0</v>
      </c>
      <c r="H33" s="145">
        <v>0</v>
      </c>
      <c r="I33" s="145">
        <v>0</v>
      </c>
      <c r="J33" s="145">
        <v>0</v>
      </c>
      <c r="K33" s="145">
        <v>0</v>
      </c>
      <c r="L33" s="145">
        <v>0</v>
      </c>
      <c r="M33" s="145">
        <v>0</v>
      </c>
      <c r="N33" s="145">
        <v>0</v>
      </c>
      <c r="O33" s="145">
        <v>0</v>
      </c>
      <c r="P33" s="145">
        <v>0</v>
      </c>
      <c r="Q33" s="145">
        <v>7300</v>
      </c>
      <c r="R33" s="145">
        <v>5900</v>
      </c>
      <c r="S33" s="145">
        <v>4400</v>
      </c>
      <c r="T33" s="145">
        <v>4400</v>
      </c>
      <c r="U33" s="145">
        <v>22100</v>
      </c>
    </row>
    <row r="34" spans="1:21" ht="15">
      <c r="A34" s="163">
        <v>30</v>
      </c>
      <c r="B34" s="163" t="s">
        <v>60</v>
      </c>
      <c r="C34" s="160" t="s">
        <v>71</v>
      </c>
      <c r="D34" s="145">
        <v>0</v>
      </c>
      <c r="E34" s="145">
        <v>0</v>
      </c>
      <c r="F34" s="145">
        <v>0</v>
      </c>
      <c r="G34" s="145">
        <v>0</v>
      </c>
      <c r="H34" s="145">
        <v>0</v>
      </c>
      <c r="I34" s="145">
        <v>0</v>
      </c>
      <c r="J34" s="145">
        <v>0</v>
      </c>
      <c r="K34" s="145">
        <v>0</v>
      </c>
      <c r="L34" s="145">
        <v>0</v>
      </c>
      <c r="M34" s="145">
        <v>0</v>
      </c>
      <c r="N34" s="145">
        <v>0</v>
      </c>
      <c r="O34" s="145">
        <v>0</v>
      </c>
      <c r="P34" s="145">
        <v>0</v>
      </c>
      <c r="Q34" s="145">
        <v>2100</v>
      </c>
      <c r="R34" s="145">
        <v>1700</v>
      </c>
      <c r="S34" s="145">
        <v>1400</v>
      </c>
      <c r="T34" s="145">
        <v>1400</v>
      </c>
      <c r="U34" s="145">
        <v>6600</v>
      </c>
    </row>
    <row r="35" spans="1:21" ht="15">
      <c r="A35" s="163">
        <v>31</v>
      </c>
      <c r="B35" s="163" t="s">
        <v>61</v>
      </c>
      <c r="C35" s="160" t="s">
        <v>71</v>
      </c>
      <c r="D35" s="145">
        <v>0</v>
      </c>
      <c r="E35" s="145">
        <v>0</v>
      </c>
      <c r="F35" s="145">
        <v>0</v>
      </c>
      <c r="G35" s="145">
        <v>0</v>
      </c>
      <c r="H35" s="145">
        <v>0</v>
      </c>
      <c r="I35" s="145">
        <v>0</v>
      </c>
      <c r="J35" s="145">
        <v>0</v>
      </c>
      <c r="K35" s="145">
        <v>0</v>
      </c>
      <c r="L35" s="145">
        <v>0</v>
      </c>
      <c r="M35" s="145">
        <v>0</v>
      </c>
      <c r="N35" s="145">
        <v>0</v>
      </c>
      <c r="O35" s="145">
        <v>0</v>
      </c>
      <c r="P35" s="145">
        <v>0</v>
      </c>
      <c r="Q35" s="145">
        <v>3600</v>
      </c>
      <c r="R35" s="145">
        <v>2900</v>
      </c>
      <c r="S35" s="145">
        <v>2000</v>
      </c>
      <c r="T35" s="145">
        <v>1800</v>
      </c>
      <c r="U35" s="145">
        <v>10300</v>
      </c>
    </row>
    <row r="36" spans="1:21" ht="15">
      <c r="A36" s="163">
        <v>32</v>
      </c>
      <c r="B36" s="163" t="s">
        <v>62</v>
      </c>
      <c r="C36" s="160" t="s">
        <v>71</v>
      </c>
      <c r="D36" s="145">
        <v>0</v>
      </c>
      <c r="E36" s="145">
        <v>0</v>
      </c>
      <c r="F36" s="145">
        <v>0</v>
      </c>
      <c r="G36" s="145">
        <v>0</v>
      </c>
      <c r="H36" s="145">
        <v>0</v>
      </c>
      <c r="I36" s="145">
        <v>0</v>
      </c>
      <c r="J36" s="145">
        <v>0</v>
      </c>
      <c r="K36" s="145">
        <v>0</v>
      </c>
      <c r="L36" s="145">
        <v>0</v>
      </c>
      <c r="M36" s="145">
        <v>0</v>
      </c>
      <c r="N36" s="145">
        <v>0</v>
      </c>
      <c r="O36" s="145">
        <v>0</v>
      </c>
      <c r="P36" s="145">
        <v>0</v>
      </c>
      <c r="Q36" s="145">
        <v>800</v>
      </c>
      <c r="R36" s="145">
        <v>700</v>
      </c>
      <c r="S36" s="145">
        <v>500</v>
      </c>
      <c r="T36" s="145">
        <v>500</v>
      </c>
      <c r="U36" s="145">
        <v>2500</v>
      </c>
    </row>
    <row r="37" spans="1:21" ht="15">
      <c r="A37" s="160">
        <v>33</v>
      </c>
      <c r="B37" s="160" t="s">
        <v>63</v>
      </c>
      <c r="C37" s="160" t="s">
        <v>120</v>
      </c>
      <c r="D37" s="145">
        <v>0</v>
      </c>
      <c r="E37" s="145">
        <v>0</v>
      </c>
      <c r="F37" s="145">
        <v>0</v>
      </c>
      <c r="G37" s="145">
        <v>0</v>
      </c>
      <c r="H37" s="145">
        <v>0</v>
      </c>
      <c r="I37" s="145">
        <v>0</v>
      </c>
      <c r="J37" s="145">
        <v>0</v>
      </c>
      <c r="K37" s="145">
        <v>0</v>
      </c>
      <c r="L37" s="145">
        <v>0</v>
      </c>
      <c r="M37" s="145">
        <v>0</v>
      </c>
      <c r="N37" s="145">
        <v>0</v>
      </c>
      <c r="O37" s="145">
        <v>0</v>
      </c>
      <c r="P37" s="145">
        <v>0</v>
      </c>
      <c r="Q37" s="145">
        <v>134200</v>
      </c>
      <c r="R37" s="145">
        <v>118300</v>
      </c>
      <c r="S37" s="145">
        <v>99900</v>
      </c>
      <c r="T37" s="145">
        <v>148200</v>
      </c>
      <c r="U37" s="145">
        <v>500700</v>
      </c>
    </row>
    <row r="38" spans="1:21" ht="15">
      <c r="A38" s="160">
        <v>1</v>
      </c>
      <c r="B38" s="163" t="s">
        <v>31</v>
      </c>
      <c r="C38" s="160" t="s">
        <v>120</v>
      </c>
      <c r="D38" s="145">
        <v>0</v>
      </c>
      <c r="E38" s="145">
        <v>0</v>
      </c>
      <c r="F38" s="145">
        <v>0</v>
      </c>
      <c r="G38" s="145">
        <v>0</v>
      </c>
      <c r="H38" s="145">
        <v>0</v>
      </c>
      <c r="I38" s="145">
        <v>0</v>
      </c>
      <c r="J38" s="145">
        <v>0</v>
      </c>
      <c r="K38" s="145">
        <v>0</v>
      </c>
      <c r="L38" s="145">
        <v>0</v>
      </c>
      <c r="M38" s="145">
        <v>0</v>
      </c>
      <c r="N38" s="145">
        <v>0</v>
      </c>
      <c r="O38" s="145">
        <v>0</v>
      </c>
      <c r="P38" s="145">
        <v>0</v>
      </c>
      <c r="Q38" s="145">
        <v>4400</v>
      </c>
      <c r="R38" s="145">
        <v>4300</v>
      </c>
      <c r="S38" s="145">
        <v>3900</v>
      </c>
      <c r="T38" s="145">
        <v>6000</v>
      </c>
      <c r="U38" s="145">
        <v>18500</v>
      </c>
    </row>
    <row r="39" spans="1:21" ht="15">
      <c r="A39" s="160">
        <v>2</v>
      </c>
      <c r="B39" s="163" t="s">
        <v>32</v>
      </c>
      <c r="C39" s="160" t="s">
        <v>120</v>
      </c>
      <c r="D39" s="145">
        <v>0</v>
      </c>
      <c r="E39" s="145">
        <v>0</v>
      </c>
      <c r="F39" s="145">
        <v>0</v>
      </c>
      <c r="G39" s="145">
        <v>0</v>
      </c>
      <c r="H39" s="145">
        <v>0</v>
      </c>
      <c r="I39" s="145">
        <v>0</v>
      </c>
      <c r="J39" s="145">
        <v>0</v>
      </c>
      <c r="K39" s="145">
        <v>0</v>
      </c>
      <c r="L39" s="145">
        <v>0</v>
      </c>
      <c r="M39" s="145">
        <v>0</v>
      </c>
      <c r="N39" s="145">
        <v>0</v>
      </c>
      <c r="O39" s="145">
        <v>0</v>
      </c>
      <c r="P39" s="145">
        <v>0</v>
      </c>
      <c r="Q39" s="145">
        <v>6300</v>
      </c>
      <c r="R39" s="145">
        <v>5100</v>
      </c>
      <c r="S39" s="145">
        <v>4200</v>
      </c>
      <c r="T39" s="145">
        <v>6400</v>
      </c>
      <c r="U39" s="145">
        <v>22000</v>
      </c>
    </row>
    <row r="40" spans="1:21" ht="15">
      <c r="A40" s="160">
        <v>3</v>
      </c>
      <c r="B40" s="163" t="s">
        <v>33</v>
      </c>
      <c r="C40" s="160" t="s">
        <v>120</v>
      </c>
      <c r="D40" s="145">
        <v>0</v>
      </c>
      <c r="E40" s="145">
        <v>0</v>
      </c>
      <c r="F40" s="145">
        <v>0</v>
      </c>
      <c r="G40" s="145">
        <v>0</v>
      </c>
      <c r="H40" s="145">
        <v>0</v>
      </c>
      <c r="I40" s="145">
        <v>0</v>
      </c>
      <c r="J40" s="145">
        <v>0</v>
      </c>
      <c r="K40" s="145">
        <v>0</v>
      </c>
      <c r="L40" s="145">
        <v>0</v>
      </c>
      <c r="M40" s="145">
        <v>0</v>
      </c>
      <c r="N40" s="145">
        <v>0</v>
      </c>
      <c r="O40" s="145">
        <v>0</v>
      </c>
      <c r="P40" s="145">
        <v>0</v>
      </c>
      <c r="Q40" s="145">
        <v>3400</v>
      </c>
      <c r="R40" s="145">
        <v>2900</v>
      </c>
      <c r="S40" s="145">
        <v>2500</v>
      </c>
      <c r="T40" s="145">
        <v>3900</v>
      </c>
      <c r="U40" s="145">
        <v>12700</v>
      </c>
    </row>
    <row r="41" spans="1:21" ht="15">
      <c r="A41" s="160">
        <v>4</v>
      </c>
      <c r="B41" s="163" t="s">
        <v>34</v>
      </c>
      <c r="C41" s="160" t="s">
        <v>120</v>
      </c>
      <c r="D41" s="145">
        <v>0</v>
      </c>
      <c r="E41" s="145">
        <v>0</v>
      </c>
      <c r="F41" s="145">
        <v>0</v>
      </c>
      <c r="G41" s="145">
        <v>0</v>
      </c>
      <c r="H41" s="145">
        <v>0</v>
      </c>
      <c r="I41" s="145">
        <v>0</v>
      </c>
      <c r="J41" s="145">
        <v>0</v>
      </c>
      <c r="K41" s="145">
        <v>0</v>
      </c>
      <c r="L41" s="145">
        <v>0</v>
      </c>
      <c r="M41" s="145">
        <v>0</v>
      </c>
      <c r="N41" s="145">
        <v>0</v>
      </c>
      <c r="O41" s="145">
        <v>0</v>
      </c>
      <c r="P41" s="145">
        <v>0</v>
      </c>
      <c r="Q41" s="145">
        <v>2800</v>
      </c>
      <c r="R41" s="145">
        <v>2600</v>
      </c>
      <c r="S41" s="145">
        <v>2000</v>
      </c>
      <c r="T41" s="145">
        <v>3100</v>
      </c>
      <c r="U41" s="145">
        <v>10600</v>
      </c>
    </row>
    <row r="42" spans="1:21" ht="15">
      <c r="A42" s="163">
        <v>5</v>
      </c>
      <c r="B42" s="163" t="s">
        <v>35</v>
      </c>
      <c r="C42" s="160" t="s">
        <v>120</v>
      </c>
      <c r="D42" s="145">
        <v>0</v>
      </c>
      <c r="E42" s="145">
        <v>0</v>
      </c>
      <c r="F42" s="145">
        <v>0</v>
      </c>
      <c r="G42" s="145">
        <v>0</v>
      </c>
      <c r="H42" s="145">
        <v>0</v>
      </c>
      <c r="I42" s="145">
        <v>0</v>
      </c>
      <c r="J42" s="145">
        <v>0</v>
      </c>
      <c r="K42" s="145">
        <v>0</v>
      </c>
      <c r="L42" s="145">
        <v>0</v>
      </c>
      <c r="M42" s="145">
        <v>0</v>
      </c>
      <c r="N42" s="145">
        <v>0</v>
      </c>
      <c r="O42" s="145">
        <v>0</v>
      </c>
      <c r="P42" s="145">
        <v>0</v>
      </c>
      <c r="Q42" s="145">
        <v>3600</v>
      </c>
      <c r="R42" s="145">
        <v>3100</v>
      </c>
      <c r="S42" s="145">
        <v>2500</v>
      </c>
      <c r="T42" s="145">
        <v>3900</v>
      </c>
      <c r="U42" s="145">
        <v>13000</v>
      </c>
    </row>
    <row r="43" spans="1:21" ht="15">
      <c r="A43" s="163">
        <v>6</v>
      </c>
      <c r="B43" s="163" t="s">
        <v>36</v>
      </c>
      <c r="C43" s="160" t="s">
        <v>120</v>
      </c>
      <c r="D43" s="145">
        <v>0</v>
      </c>
      <c r="E43" s="145">
        <v>0</v>
      </c>
      <c r="F43" s="145">
        <v>0</v>
      </c>
      <c r="G43" s="145">
        <v>0</v>
      </c>
      <c r="H43" s="145">
        <v>0</v>
      </c>
      <c r="I43" s="145">
        <v>0</v>
      </c>
      <c r="J43" s="145">
        <v>0</v>
      </c>
      <c r="K43" s="145">
        <v>0</v>
      </c>
      <c r="L43" s="145">
        <v>0</v>
      </c>
      <c r="M43" s="145">
        <v>0</v>
      </c>
      <c r="N43" s="145">
        <v>0</v>
      </c>
      <c r="O43" s="145">
        <v>0</v>
      </c>
      <c r="P43" s="145">
        <v>0</v>
      </c>
      <c r="Q43" s="145">
        <v>1400</v>
      </c>
      <c r="R43" s="145">
        <v>1100</v>
      </c>
      <c r="S43" s="145">
        <v>800</v>
      </c>
      <c r="T43" s="145">
        <v>1200</v>
      </c>
      <c r="U43" s="145">
        <v>4600</v>
      </c>
    </row>
    <row r="44" spans="1:21" ht="15">
      <c r="A44" s="163">
        <v>7</v>
      </c>
      <c r="B44" s="163" t="s">
        <v>37</v>
      </c>
      <c r="C44" s="160" t="s">
        <v>120</v>
      </c>
      <c r="D44" s="145">
        <v>0</v>
      </c>
      <c r="E44" s="145">
        <v>0</v>
      </c>
      <c r="F44" s="145">
        <v>0</v>
      </c>
      <c r="G44" s="145">
        <v>0</v>
      </c>
      <c r="H44" s="145">
        <v>0</v>
      </c>
      <c r="I44" s="145">
        <v>0</v>
      </c>
      <c r="J44" s="145">
        <v>0</v>
      </c>
      <c r="K44" s="145">
        <v>0</v>
      </c>
      <c r="L44" s="145">
        <v>0</v>
      </c>
      <c r="M44" s="145">
        <v>0</v>
      </c>
      <c r="N44" s="145">
        <v>0</v>
      </c>
      <c r="O44" s="145">
        <v>0</v>
      </c>
      <c r="P44" s="145">
        <v>0</v>
      </c>
      <c r="Q44" s="145">
        <v>2300</v>
      </c>
      <c r="R44" s="145">
        <v>2100</v>
      </c>
      <c r="S44" s="145">
        <v>1800</v>
      </c>
      <c r="T44" s="145">
        <v>2500</v>
      </c>
      <c r="U44" s="145">
        <v>8700</v>
      </c>
    </row>
    <row r="45" spans="1:21" ht="15">
      <c r="A45" s="163">
        <v>8</v>
      </c>
      <c r="B45" s="163" t="s">
        <v>38</v>
      </c>
      <c r="C45" s="160" t="s">
        <v>120</v>
      </c>
      <c r="D45" s="145">
        <v>0</v>
      </c>
      <c r="E45" s="145">
        <v>0</v>
      </c>
      <c r="F45" s="145">
        <v>0</v>
      </c>
      <c r="G45" s="145">
        <v>0</v>
      </c>
      <c r="H45" s="145">
        <v>0</v>
      </c>
      <c r="I45" s="145">
        <v>0</v>
      </c>
      <c r="J45" s="145">
        <v>0</v>
      </c>
      <c r="K45" s="145">
        <v>0</v>
      </c>
      <c r="L45" s="145">
        <v>0</v>
      </c>
      <c r="M45" s="145">
        <v>0</v>
      </c>
      <c r="N45" s="145">
        <v>0</v>
      </c>
      <c r="O45" s="145">
        <v>0</v>
      </c>
      <c r="P45" s="145">
        <v>0</v>
      </c>
      <c r="Q45" s="145">
        <v>5000</v>
      </c>
      <c r="R45" s="145">
        <v>4200</v>
      </c>
      <c r="S45" s="145">
        <v>3600</v>
      </c>
      <c r="T45" s="145">
        <v>5200</v>
      </c>
      <c r="U45" s="145">
        <v>18000</v>
      </c>
    </row>
    <row r="46" spans="1:21" ht="15">
      <c r="A46" s="163">
        <v>9</v>
      </c>
      <c r="B46" s="163" t="s">
        <v>39</v>
      </c>
      <c r="C46" s="160" t="s">
        <v>120</v>
      </c>
      <c r="D46" s="145">
        <v>0</v>
      </c>
      <c r="E46" s="145">
        <v>0</v>
      </c>
      <c r="F46" s="145">
        <v>0</v>
      </c>
      <c r="G46" s="145">
        <v>0</v>
      </c>
      <c r="H46" s="145">
        <v>0</v>
      </c>
      <c r="I46" s="145">
        <v>0</v>
      </c>
      <c r="J46" s="145">
        <v>0</v>
      </c>
      <c r="K46" s="145">
        <v>0</v>
      </c>
      <c r="L46" s="145">
        <v>0</v>
      </c>
      <c r="M46" s="145">
        <v>0</v>
      </c>
      <c r="N46" s="145">
        <v>0</v>
      </c>
      <c r="O46" s="145">
        <v>0</v>
      </c>
      <c r="P46" s="145">
        <v>0</v>
      </c>
      <c r="Q46" s="145">
        <v>3400</v>
      </c>
      <c r="R46" s="145">
        <v>3300</v>
      </c>
      <c r="S46" s="145">
        <v>3000</v>
      </c>
      <c r="T46" s="145">
        <v>4500</v>
      </c>
      <c r="U46" s="145">
        <v>14100</v>
      </c>
    </row>
    <row r="47" spans="1:21" ht="15">
      <c r="A47" s="163">
        <v>10</v>
      </c>
      <c r="B47" s="163" t="s">
        <v>40</v>
      </c>
      <c r="C47" s="160" t="s">
        <v>120</v>
      </c>
      <c r="D47" s="145">
        <v>0</v>
      </c>
      <c r="E47" s="145">
        <v>0</v>
      </c>
      <c r="F47" s="145">
        <v>0</v>
      </c>
      <c r="G47" s="145">
        <v>0</v>
      </c>
      <c r="H47" s="145">
        <v>0</v>
      </c>
      <c r="I47" s="145">
        <v>0</v>
      </c>
      <c r="J47" s="145">
        <v>0</v>
      </c>
      <c r="K47" s="145">
        <v>0</v>
      </c>
      <c r="L47" s="145">
        <v>0</v>
      </c>
      <c r="M47" s="145">
        <v>0</v>
      </c>
      <c r="N47" s="145">
        <v>0</v>
      </c>
      <c r="O47" s="145">
        <v>0</v>
      </c>
      <c r="P47" s="145">
        <v>0</v>
      </c>
      <c r="Q47" s="145">
        <v>3400</v>
      </c>
      <c r="R47" s="145">
        <v>2900</v>
      </c>
      <c r="S47" s="145">
        <v>2400</v>
      </c>
      <c r="T47" s="145">
        <v>3300</v>
      </c>
      <c r="U47" s="145">
        <v>11900</v>
      </c>
    </row>
    <row r="48" spans="1:21" ht="15">
      <c r="A48" s="163">
        <v>11</v>
      </c>
      <c r="B48" s="163" t="s">
        <v>41</v>
      </c>
      <c r="C48" s="160" t="s">
        <v>120</v>
      </c>
      <c r="D48" s="145">
        <v>0</v>
      </c>
      <c r="E48" s="145">
        <v>0</v>
      </c>
      <c r="F48" s="145">
        <v>0</v>
      </c>
      <c r="G48" s="145">
        <v>0</v>
      </c>
      <c r="H48" s="145">
        <v>0</v>
      </c>
      <c r="I48" s="145">
        <v>0</v>
      </c>
      <c r="J48" s="145">
        <v>0</v>
      </c>
      <c r="K48" s="145">
        <v>0</v>
      </c>
      <c r="L48" s="145">
        <v>0</v>
      </c>
      <c r="M48" s="145">
        <v>0</v>
      </c>
      <c r="N48" s="145">
        <v>0</v>
      </c>
      <c r="O48" s="145">
        <v>0</v>
      </c>
      <c r="P48" s="145">
        <v>0</v>
      </c>
      <c r="Q48" s="145">
        <v>3100</v>
      </c>
      <c r="R48" s="145">
        <v>2800</v>
      </c>
      <c r="S48" s="145">
        <v>2300</v>
      </c>
      <c r="T48" s="145">
        <v>3300</v>
      </c>
      <c r="U48" s="145">
        <v>11500</v>
      </c>
    </row>
    <row r="49" spans="1:21" ht="15">
      <c r="A49" s="163">
        <v>12</v>
      </c>
      <c r="B49" s="163" t="s">
        <v>42</v>
      </c>
      <c r="C49" s="160" t="s">
        <v>120</v>
      </c>
      <c r="D49" s="145">
        <v>0</v>
      </c>
      <c r="E49" s="145">
        <v>0</v>
      </c>
      <c r="F49" s="145">
        <v>0</v>
      </c>
      <c r="G49" s="145">
        <v>0</v>
      </c>
      <c r="H49" s="145">
        <v>0</v>
      </c>
      <c r="I49" s="145">
        <v>0</v>
      </c>
      <c r="J49" s="145">
        <v>0</v>
      </c>
      <c r="K49" s="145">
        <v>0</v>
      </c>
      <c r="L49" s="145">
        <v>0</v>
      </c>
      <c r="M49" s="145">
        <v>0</v>
      </c>
      <c r="N49" s="145">
        <v>0</v>
      </c>
      <c r="O49" s="145">
        <v>0</v>
      </c>
      <c r="P49" s="145">
        <v>0</v>
      </c>
      <c r="Q49" s="145">
        <v>2700</v>
      </c>
      <c r="R49" s="145">
        <v>2300</v>
      </c>
      <c r="S49" s="145">
        <v>2000</v>
      </c>
      <c r="T49" s="145">
        <v>3100</v>
      </c>
      <c r="U49" s="145">
        <v>10000</v>
      </c>
    </row>
    <row r="50" spans="1:21" ht="15">
      <c r="A50" s="163">
        <v>13</v>
      </c>
      <c r="B50" s="163" t="s">
        <v>43</v>
      </c>
      <c r="C50" s="160" t="s">
        <v>120</v>
      </c>
      <c r="D50" s="145">
        <v>0</v>
      </c>
      <c r="E50" s="145">
        <v>0</v>
      </c>
      <c r="F50" s="145">
        <v>0</v>
      </c>
      <c r="G50" s="145">
        <v>0</v>
      </c>
      <c r="H50" s="145">
        <v>0</v>
      </c>
      <c r="I50" s="145">
        <v>0</v>
      </c>
      <c r="J50" s="145">
        <v>0</v>
      </c>
      <c r="K50" s="145">
        <v>0</v>
      </c>
      <c r="L50" s="145">
        <v>0</v>
      </c>
      <c r="M50" s="145">
        <v>0</v>
      </c>
      <c r="N50" s="145">
        <v>0</v>
      </c>
      <c r="O50" s="145">
        <v>0</v>
      </c>
      <c r="P50" s="145">
        <v>0</v>
      </c>
      <c r="Q50" s="145">
        <v>2400</v>
      </c>
      <c r="R50" s="145">
        <v>2100</v>
      </c>
      <c r="S50" s="145">
        <v>1900</v>
      </c>
      <c r="T50" s="145">
        <v>3000</v>
      </c>
      <c r="U50" s="145">
        <v>9400</v>
      </c>
    </row>
    <row r="51" spans="1:21" ht="15">
      <c r="A51" s="163">
        <v>14</v>
      </c>
      <c r="B51" s="163" t="s">
        <v>44</v>
      </c>
      <c r="C51" s="160" t="s">
        <v>120</v>
      </c>
      <c r="D51" s="145">
        <v>0</v>
      </c>
      <c r="E51" s="145">
        <v>0</v>
      </c>
      <c r="F51" s="145">
        <v>0</v>
      </c>
      <c r="G51" s="145">
        <v>0</v>
      </c>
      <c r="H51" s="145">
        <v>0</v>
      </c>
      <c r="I51" s="145">
        <v>0</v>
      </c>
      <c r="J51" s="145">
        <v>0</v>
      </c>
      <c r="K51" s="145">
        <v>0</v>
      </c>
      <c r="L51" s="145">
        <v>0</v>
      </c>
      <c r="M51" s="145">
        <v>0</v>
      </c>
      <c r="N51" s="145">
        <v>0</v>
      </c>
      <c r="O51" s="145">
        <v>0</v>
      </c>
      <c r="P51" s="145">
        <v>0</v>
      </c>
      <c r="Q51" s="145">
        <v>9400</v>
      </c>
      <c r="R51" s="145">
        <v>8800</v>
      </c>
      <c r="S51" s="145">
        <v>7900</v>
      </c>
      <c r="T51" s="145">
        <v>13600</v>
      </c>
      <c r="U51" s="145">
        <v>39600</v>
      </c>
    </row>
    <row r="52" spans="1:21" ht="15">
      <c r="A52" s="163">
        <v>15</v>
      </c>
      <c r="B52" s="163" t="s">
        <v>45</v>
      </c>
      <c r="C52" s="160" t="s">
        <v>120</v>
      </c>
      <c r="D52" s="145">
        <v>0</v>
      </c>
      <c r="E52" s="145">
        <v>0</v>
      </c>
      <c r="F52" s="145">
        <v>0</v>
      </c>
      <c r="G52" s="145">
        <v>0</v>
      </c>
      <c r="H52" s="145">
        <v>0</v>
      </c>
      <c r="I52" s="145">
        <v>0</v>
      </c>
      <c r="J52" s="145">
        <v>0</v>
      </c>
      <c r="K52" s="145">
        <v>0</v>
      </c>
      <c r="L52" s="145">
        <v>0</v>
      </c>
      <c r="M52" s="145">
        <v>0</v>
      </c>
      <c r="N52" s="145">
        <v>0</v>
      </c>
      <c r="O52" s="145">
        <v>0</v>
      </c>
      <c r="P52" s="145">
        <v>0</v>
      </c>
      <c r="Q52" s="145">
        <v>3900</v>
      </c>
      <c r="R52" s="145">
        <v>3500</v>
      </c>
      <c r="S52" s="145">
        <v>2800</v>
      </c>
      <c r="T52" s="145">
        <v>3900</v>
      </c>
      <c r="U52" s="145">
        <v>14100</v>
      </c>
    </row>
    <row r="53" spans="1:21" ht="15">
      <c r="A53" s="163">
        <v>16</v>
      </c>
      <c r="B53" s="163" t="s">
        <v>46</v>
      </c>
      <c r="C53" s="160" t="s">
        <v>120</v>
      </c>
      <c r="D53" s="145">
        <v>0</v>
      </c>
      <c r="E53" s="145">
        <v>0</v>
      </c>
      <c r="F53" s="145">
        <v>0</v>
      </c>
      <c r="G53" s="145">
        <v>0</v>
      </c>
      <c r="H53" s="145">
        <v>0</v>
      </c>
      <c r="I53" s="145">
        <v>0</v>
      </c>
      <c r="J53" s="145">
        <v>0</v>
      </c>
      <c r="K53" s="145">
        <v>0</v>
      </c>
      <c r="L53" s="145">
        <v>0</v>
      </c>
      <c r="M53" s="145">
        <v>0</v>
      </c>
      <c r="N53" s="145">
        <v>0</v>
      </c>
      <c r="O53" s="145">
        <v>0</v>
      </c>
      <c r="P53" s="145">
        <v>0</v>
      </c>
      <c r="Q53" s="145">
        <v>10000</v>
      </c>
      <c r="R53" s="145">
        <v>8300</v>
      </c>
      <c r="S53" s="145">
        <v>6900</v>
      </c>
      <c r="T53" s="145">
        <v>10400</v>
      </c>
      <c r="U53" s="145">
        <v>35700</v>
      </c>
    </row>
    <row r="54" spans="1:21" ht="15">
      <c r="A54" s="163">
        <v>17</v>
      </c>
      <c r="B54" s="163" t="s">
        <v>47</v>
      </c>
      <c r="C54" s="160" t="s">
        <v>120</v>
      </c>
      <c r="D54" s="145">
        <v>0</v>
      </c>
      <c r="E54" s="145">
        <v>0</v>
      </c>
      <c r="F54" s="145">
        <v>0</v>
      </c>
      <c r="G54" s="145">
        <v>0</v>
      </c>
      <c r="H54" s="145">
        <v>0</v>
      </c>
      <c r="I54" s="145">
        <v>0</v>
      </c>
      <c r="J54" s="145">
        <v>0</v>
      </c>
      <c r="K54" s="145">
        <v>0</v>
      </c>
      <c r="L54" s="145">
        <v>0</v>
      </c>
      <c r="M54" s="145">
        <v>0</v>
      </c>
      <c r="N54" s="145">
        <v>0</v>
      </c>
      <c r="O54" s="145">
        <v>0</v>
      </c>
      <c r="P54" s="145">
        <v>0</v>
      </c>
      <c r="Q54" s="145">
        <v>11600</v>
      </c>
      <c r="R54" s="145">
        <v>11200</v>
      </c>
      <c r="S54" s="145">
        <v>10300</v>
      </c>
      <c r="T54" s="145">
        <v>15100</v>
      </c>
      <c r="U54" s="145">
        <v>48200</v>
      </c>
    </row>
    <row r="55" spans="1:21" ht="15">
      <c r="A55" s="163">
        <v>18</v>
      </c>
      <c r="B55" s="163" t="s">
        <v>48</v>
      </c>
      <c r="C55" s="160" t="s">
        <v>120</v>
      </c>
      <c r="D55" s="145">
        <v>0</v>
      </c>
      <c r="E55" s="145">
        <v>0</v>
      </c>
      <c r="F55" s="145">
        <v>0</v>
      </c>
      <c r="G55" s="145">
        <v>0</v>
      </c>
      <c r="H55" s="145">
        <v>0</v>
      </c>
      <c r="I55" s="145">
        <v>0</v>
      </c>
      <c r="J55" s="145">
        <v>0</v>
      </c>
      <c r="K55" s="145">
        <v>0</v>
      </c>
      <c r="L55" s="145">
        <v>0</v>
      </c>
      <c r="M55" s="145">
        <v>0</v>
      </c>
      <c r="N55" s="145">
        <v>0</v>
      </c>
      <c r="O55" s="145">
        <v>0</v>
      </c>
      <c r="P55" s="145">
        <v>0</v>
      </c>
      <c r="Q55" s="145">
        <v>6400</v>
      </c>
      <c r="R55" s="145">
        <v>5500</v>
      </c>
      <c r="S55" s="145">
        <v>4500</v>
      </c>
      <c r="T55" s="145">
        <v>6800</v>
      </c>
      <c r="U55" s="145">
        <v>23200</v>
      </c>
    </row>
    <row r="56" spans="1:21" ht="15">
      <c r="A56" s="163">
        <v>19</v>
      </c>
      <c r="B56" s="163" t="s">
        <v>49</v>
      </c>
      <c r="C56" s="160" t="s">
        <v>120</v>
      </c>
      <c r="D56" s="145">
        <v>0</v>
      </c>
      <c r="E56" s="145">
        <v>0</v>
      </c>
      <c r="F56" s="145">
        <v>0</v>
      </c>
      <c r="G56" s="145">
        <v>0</v>
      </c>
      <c r="H56" s="145">
        <v>0</v>
      </c>
      <c r="I56" s="145">
        <v>0</v>
      </c>
      <c r="J56" s="145">
        <v>0</v>
      </c>
      <c r="K56" s="145">
        <v>0</v>
      </c>
      <c r="L56" s="145">
        <v>0</v>
      </c>
      <c r="M56" s="145">
        <v>0</v>
      </c>
      <c r="N56" s="145">
        <v>0</v>
      </c>
      <c r="O56" s="145">
        <v>0</v>
      </c>
      <c r="P56" s="145">
        <v>0</v>
      </c>
      <c r="Q56" s="145">
        <v>2200</v>
      </c>
      <c r="R56" s="145">
        <v>2000</v>
      </c>
      <c r="S56" s="145">
        <v>1700</v>
      </c>
      <c r="T56" s="145">
        <v>2600</v>
      </c>
      <c r="U56" s="145">
        <v>8500</v>
      </c>
    </row>
    <row r="57" spans="1:21" ht="15">
      <c r="A57" s="163">
        <v>20</v>
      </c>
      <c r="B57" s="163" t="s">
        <v>50</v>
      </c>
      <c r="C57" s="160" t="s">
        <v>120</v>
      </c>
      <c r="D57" s="145">
        <v>0</v>
      </c>
      <c r="E57" s="145">
        <v>0</v>
      </c>
      <c r="F57" s="145">
        <v>0</v>
      </c>
      <c r="G57" s="145">
        <v>0</v>
      </c>
      <c r="H57" s="145">
        <v>0</v>
      </c>
      <c r="I57" s="145">
        <v>0</v>
      </c>
      <c r="J57" s="145">
        <v>0</v>
      </c>
      <c r="K57" s="145">
        <v>0</v>
      </c>
      <c r="L57" s="145">
        <v>0</v>
      </c>
      <c r="M57" s="145">
        <v>0</v>
      </c>
      <c r="N57" s="145">
        <v>0</v>
      </c>
      <c r="O57" s="145">
        <v>0</v>
      </c>
      <c r="P57" s="145">
        <v>0</v>
      </c>
      <c r="Q57" s="145">
        <v>2200</v>
      </c>
      <c r="R57" s="145">
        <v>1900</v>
      </c>
      <c r="S57" s="145">
        <v>1600</v>
      </c>
      <c r="T57" s="145">
        <v>2100</v>
      </c>
      <c r="U57" s="145">
        <v>7700</v>
      </c>
    </row>
    <row r="58" spans="1:21" ht="15">
      <c r="A58" s="163">
        <v>21</v>
      </c>
      <c r="B58" s="163" t="s">
        <v>51</v>
      </c>
      <c r="C58" s="160" t="s">
        <v>120</v>
      </c>
      <c r="D58" s="145">
        <v>0</v>
      </c>
      <c r="E58" s="145">
        <v>0</v>
      </c>
      <c r="F58" s="145">
        <v>0</v>
      </c>
      <c r="G58" s="145">
        <v>0</v>
      </c>
      <c r="H58" s="145">
        <v>0</v>
      </c>
      <c r="I58" s="145">
        <v>0</v>
      </c>
      <c r="J58" s="145">
        <v>0</v>
      </c>
      <c r="K58" s="145">
        <v>0</v>
      </c>
      <c r="L58" s="145">
        <v>0</v>
      </c>
      <c r="M58" s="145">
        <v>0</v>
      </c>
      <c r="N58" s="145">
        <v>0</v>
      </c>
      <c r="O58" s="145">
        <v>0</v>
      </c>
      <c r="P58" s="145">
        <v>0</v>
      </c>
      <c r="Q58" s="145">
        <v>2600</v>
      </c>
      <c r="R58" s="145">
        <v>2200</v>
      </c>
      <c r="S58" s="145">
        <v>1900</v>
      </c>
      <c r="T58" s="145">
        <v>2700</v>
      </c>
      <c r="U58" s="145">
        <v>9300</v>
      </c>
    </row>
    <row r="59" spans="1:21" ht="15">
      <c r="A59" s="163">
        <v>22</v>
      </c>
      <c r="B59" s="163" t="s">
        <v>52</v>
      </c>
      <c r="C59" s="160" t="s">
        <v>120</v>
      </c>
      <c r="D59" s="145">
        <v>0</v>
      </c>
      <c r="E59" s="145">
        <v>0</v>
      </c>
      <c r="F59" s="145">
        <v>0</v>
      </c>
      <c r="G59" s="145">
        <v>0</v>
      </c>
      <c r="H59" s="145">
        <v>0</v>
      </c>
      <c r="I59" s="145">
        <v>0</v>
      </c>
      <c r="J59" s="145">
        <v>0</v>
      </c>
      <c r="K59" s="145">
        <v>0</v>
      </c>
      <c r="L59" s="145">
        <v>0</v>
      </c>
      <c r="M59" s="145">
        <v>0</v>
      </c>
      <c r="N59" s="145">
        <v>0</v>
      </c>
      <c r="O59" s="145">
        <v>0</v>
      </c>
      <c r="P59" s="145">
        <v>0</v>
      </c>
      <c r="Q59" s="145">
        <v>4100</v>
      </c>
      <c r="R59" s="145">
        <v>3500</v>
      </c>
      <c r="S59" s="145">
        <v>2800</v>
      </c>
      <c r="T59" s="145">
        <v>4000</v>
      </c>
      <c r="U59" s="145">
        <v>14500</v>
      </c>
    </row>
    <row r="60" spans="1:21" ht="15">
      <c r="A60" s="163">
        <v>23</v>
      </c>
      <c r="B60" s="163" t="s">
        <v>53</v>
      </c>
      <c r="C60" s="160" t="s">
        <v>120</v>
      </c>
      <c r="D60" s="145">
        <v>0</v>
      </c>
      <c r="E60" s="145">
        <v>0</v>
      </c>
      <c r="F60" s="145">
        <v>0</v>
      </c>
      <c r="G60" s="145">
        <v>0</v>
      </c>
      <c r="H60" s="145">
        <v>0</v>
      </c>
      <c r="I60" s="145">
        <v>0</v>
      </c>
      <c r="J60" s="145">
        <v>0</v>
      </c>
      <c r="K60" s="145">
        <v>0</v>
      </c>
      <c r="L60" s="145">
        <v>0</v>
      </c>
      <c r="M60" s="145">
        <v>0</v>
      </c>
      <c r="N60" s="145">
        <v>0</v>
      </c>
      <c r="O60" s="145">
        <v>0</v>
      </c>
      <c r="P60" s="145">
        <v>0</v>
      </c>
      <c r="Q60" s="145">
        <v>8200</v>
      </c>
      <c r="R60" s="145">
        <v>7300</v>
      </c>
      <c r="S60" s="145">
        <v>5800</v>
      </c>
      <c r="T60" s="145">
        <v>7400</v>
      </c>
      <c r="U60" s="145">
        <v>28700</v>
      </c>
    </row>
    <row r="61" spans="1:21" ht="15">
      <c r="A61" s="163">
        <v>24</v>
      </c>
      <c r="B61" s="163" t="s">
        <v>54</v>
      </c>
      <c r="C61" s="160" t="s">
        <v>120</v>
      </c>
      <c r="D61" s="145">
        <v>0</v>
      </c>
      <c r="E61" s="145">
        <v>0</v>
      </c>
      <c r="F61" s="145">
        <v>0</v>
      </c>
      <c r="G61" s="145">
        <v>0</v>
      </c>
      <c r="H61" s="145">
        <v>0</v>
      </c>
      <c r="I61" s="145">
        <v>0</v>
      </c>
      <c r="J61" s="145">
        <v>0</v>
      </c>
      <c r="K61" s="145">
        <v>0</v>
      </c>
      <c r="L61" s="145">
        <v>0</v>
      </c>
      <c r="M61" s="145">
        <v>0</v>
      </c>
      <c r="N61" s="145">
        <v>0</v>
      </c>
      <c r="O61" s="145">
        <v>0</v>
      </c>
      <c r="P61" s="145">
        <v>0</v>
      </c>
      <c r="Q61" s="145">
        <v>700</v>
      </c>
      <c r="R61" s="145">
        <v>500</v>
      </c>
      <c r="S61" s="145">
        <v>400</v>
      </c>
      <c r="T61" s="145">
        <v>600</v>
      </c>
      <c r="U61" s="145">
        <v>2200</v>
      </c>
    </row>
    <row r="62" spans="1:21" ht="15">
      <c r="A62" s="163">
        <v>25</v>
      </c>
      <c r="B62" s="163" t="s">
        <v>55</v>
      </c>
      <c r="C62" s="160" t="s">
        <v>120</v>
      </c>
      <c r="D62" s="145">
        <v>0</v>
      </c>
      <c r="E62" s="145">
        <v>0</v>
      </c>
      <c r="F62" s="145">
        <v>0</v>
      </c>
      <c r="G62" s="145">
        <v>0</v>
      </c>
      <c r="H62" s="145">
        <v>0</v>
      </c>
      <c r="I62" s="145">
        <v>0</v>
      </c>
      <c r="J62" s="145">
        <v>0</v>
      </c>
      <c r="K62" s="145">
        <v>0</v>
      </c>
      <c r="L62" s="145">
        <v>0</v>
      </c>
      <c r="M62" s="145">
        <v>0</v>
      </c>
      <c r="N62" s="145">
        <v>0</v>
      </c>
      <c r="O62" s="145">
        <v>0</v>
      </c>
      <c r="P62" s="145">
        <v>0</v>
      </c>
      <c r="Q62" s="145">
        <v>4300</v>
      </c>
      <c r="R62" s="145">
        <v>3800</v>
      </c>
      <c r="S62" s="145">
        <v>3100</v>
      </c>
      <c r="T62" s="145">
        <v>5000</v>
      </c>
      <c r="U62" s="145">
        <v>16200</v>
      </c>
    </row>
    <row r="63" spans="1:21" ht="15">
      <c r="A63" s="163">
        <v>26</v>
      </c>
      <c r="B63" s="163" t="s">
        <v>56</v>
      </c>
      <c r="C63" s="160" t="s">
        <v>120</v>
      </c>
      <c r="D63" s="145">
        <v>0</v>
      </c>
      <c r="E63" s="145">
        <v>0</v>
      </c>
      <c r="F63" s="145">
        <v>0</v>
      </c>
      <c r="G63" s="145">
        <v>0</v>
      </c>
      <c r="H63" s="145">
        <v>0</v>
      </c>
      <c r="I63" s="145">
        <v>0</v>
      </c>
      <c r="J63" s="145">
        <v>0</v>
      </c>
      <c r="K63" s="145">
        <v>0</v>
      </c>
      <c r="L63" s="145">
        <v>0</v>
      </c>
      <c r="M63" s="145">
        <v>0</v>
      </c>
      <c r="N63" s="145">
        <v>0</v>
      </c>
      <c r="O63" s="145">
        <v>0</v>
      </c>
      <c r="P63" s="145">
        <v>0</v>
      </c>
      <c r="Q63" s="145">
        <v>4500</v>
      </c>
      <c r="R63" s="145">
        <v>4100</v>
      </c>
      <c r="S63" s="145">
        <v>3400</v>
      </c>
      <c r="T63" s="145">
        <v>4700</v>
      </c>
      <c r="U63" s="145">
        <v>16800</v>
      </c>
    </row>
    <row r="64" spans="1:21" ht="15">
      <c r="A64" s="163">
        <v>27</v>
      </c>
      <c r="B64" s="163" t="s">
        <v>57</v>
      </c>
      <c r="C64" s="160" t="s">
        <v>120</v>
      </c>
      <c r="D64" s="145">
        <v>0</v>
      </c>
      <c r="E64" s="145">
        <v>0</v>
      </c>
      <c r="F64" s="145">
        <v>0</v>
      </c>
      <c r="G64" s="145">
        <v>0</v>
      </c>
      <c r="H64" s="145">
        <v>0</v>
      </c>
      <c r="I64" s="145">
        <v>0</v>
      </c>
      <c r="J64" s="145">
        <v>0</v>
      </c>
      <c r="K64" s="145">
        <v>0</v>
      </c>
      <c r="L64" s="145">
        <v>0</v>
      </c>
      <c r="M64" s="145">
        <v>0</v>
      </c>
      <c r="N64" s="145">
        <v>0</v>
      </c>
      <c r="O64" s="145">
        <v>0</v>
      </c>
      <c r="P64" s="145">
        <v>0</v>
      </c>
      <c r="Q64" s="145">
        <v>600</v>
      </c>
      <c r="R64" s="145">
        <v>500</v>
      </c>
      <c r="S64" s="145">
        <v>400</v>
      </c>
      <c r="T64" s="145">
        <v>600</v>
      </c>
      <c r="U64" s="145">
        <v>2000</v>
      </c>
    </row>
    <row r="65" spans="1:21" ht="15">
      <c r="A65" s="163">
        <v>28</v>
      </c>
      <c r="B65" s="163" t="s">
        <v>58</v>
      </c>
      <c r="C65" s="160" t="s">
        <v>120</v>
      </c>
      <c r="D65" s="145">
        <v>0</v>
      </c>
      <c r="E65" s="145">
        <v>0</v>
      </c>
      <c r="F65" s="145">
        <v>0</v>
      </c>
      <c r="G65" s="145">
        <v>0</v>
      </c>
      <c r="H65" s="145">
        <v>0</v>
      </c>
      <c r="I65" s="145">
        <v>0</v>
      </c>
      <c r="J65" s="145">
        <v>0</v>
      </c>
      <c r="K65" s="145">
        <v>0</v>
      </c>
      <c r="L65" s="145">
        <v>0</v>
      </c>
      <c r="M65" s="145">
        <v>0</v>
      </c>
      <c r="N65" s="145">
        <v>0</v>
      </c>
      <c r="O65" s="145">
        <v>0</v>
      </c>
      <c r="P65" s="145">
        <v>0</v>
      </c>
      <c r="Q65" s="145">
        <v>3700</v>
      </c>
      <c r="R65" s="145">
        <v>3100</v>
      </c>
      <c r="S65" s="145">
        <v>2700</v>
      </c>
      <c r="T65" s="145">
        <v>4100</v>
      </c>
      <c r="U65" s="145">
        <v>13600</v>
      </c>
    </row>
    <row r="66" spans="1:21" ht="15">
      <c r="A66" s="163">
        <v>29</v>
      </c>
      <c r="B66" s="163" t="s">
        <v>59</v>
      </c>
      <c r="C66" s="160" t="s">
        <v>120</v>
      </c>
      <c r="D66" s="145">
        <v>0</v>
      </c>
      <c r="E66" s="145">
        <v>0</v>
      </c>
      <c r="F66" s="145">
        <v>0</v>
      </c>
      <c r="G66" s="145">
        <v>0</v>
      </c>
      <c r="H66" s="145">
        <v>0</v>
      </c>
      <c r="I66" s="145">
        <v>0</v>
      </c>
      <c r="J66" s="145">
        <v>0</v>
      </c>
      <c r="K66" s="145">
        <v>0</v>
      </c>
      <c r="L66" s="145">
        <v>0</v>
      </c>
      <c r="M66" s="145">
        <v>0</v>
      </c>
      <c r="N66" s="145">
        <v>0</v>
      </c>
      <c r="O66" s="145">
        <v>0</v>
      </c>
      <c r="P66" s="145">
        <v>0</v>
      </c>
      <c r="Q66" s="145">
        <v>8300</v>
      </c>
      <c r="R66" s="145">
        <v>7300</v>
      </c>
      <c r="S66" s="145">
        <v>6200</v>
      </c>
      <c r="T66" s="145">
        <v>8700</v>
      </c>
      <c r="U66" s="145">
        <v>30500</v>
      </c>
    </row>
    <row r="67" spans="1:21" ht="15">
      <c r="A67" s="163">
        <v>30</v>
      </c>
      <c r="B67" s="163" t="s">
        <v>60</v>
      </c>
      <c r="C67" s="160" t="s">
        <v>120</v>
      </c>
      <c r="D67" s="145">
        <v>0</v>
      </c>
      <c r="E67" s="145">
        <v>0</v>
      </c>
      <c r="F67" s="145">
        <v>0</v>
      </c>
      <c r="G67" s="145">
        <v>0</v>
      </c>
      <c r="H67" s="145">
        <v>0</v>
      </c>
      <c r="I67" s="145">
        <v>0</v>
      </c>
      <c r="J67" s="145">
        <v>0</v>
      </c>
      <c r="K67" s="145">
        <v>0</v>
      </c>
      <c r="L67" s="145">
        <v>0</v>
      </c>
      <c r="M67" s="145">
        <v>0</v>
      </c>
      <c r="N67" s="145">
        <v>0</v>
      </c>
      <c r="O67" s="145">
        <v>0</v>
      </c>
      <c r="P67" s="145">
        <v>0</v>
      </c>
      <c r="Q67" s="145">
        <v>2400</v>
      </c>
      <c r="R67" s="145">
        <v>2100</v>
      </c>
      <c r="S67" s="145">
        <v>1700</v>
      </c>
      <c r="T67" s="145">
        <v>2500</v>
      </c>
      <c r="U67" s="145">
        <v>8600</v>
      </c>
    </row>
    <row r="68" spans="1:21" ht="15">
      <c r="A68" s="163">
        <v>31</v>
      </c>
      <c r="B68" s="163" t="s">
        <v>61</v>
      </c>
      <c r="C68" s="160" t="s">
        <v>120</v>
      </c>
      <c r="D68" s="145">
        <v>0</v>
      </c>
      <c r="E68" s="145">
        <v>0</v>
      </c>
      <c r="F68" s="145">
        <v>0</v>
      </c>
      <c r="G68" s="145">
        <v>0</v>
      </c>
      <c r="H68" s="145">
        <v>0</v>
      </c>
      <c r="I68" s="145">
        <v>0</v>
      </c>
      <c r="J68" s="145">
        <v>0</v>
      </c>
      <c r="K68" s="145">
        <v>0</v>
      </c>
      <c r="L68" s="145">
        <v>0</v>
      </c>
      <c r="M68" s="145">
        <v>0</v>
      </c>
      <c r="N68" s="145">
        <v>0</v>
      </c>
      <c r="O68" s="145">
        <v>0</v>
      </c>
      <c r="P68" s="145">
        <v>0</v>
      </c>
      <c r="Q68" s="145">
        <v>4100</v>
      </c>
      <c r="R68" s="145">
        <v>3300</v>
      </c>
      <c r="S68" s="145">
        <v>2500</v>
      </c>
      <c r="T68" s="145">
        <v>3000</v>
      </c>
      <c r="U68" s="145">
        <v>13000</v>
      </c>
    </row>
    <row r="69" spans="1:21" ht="15">
      <c r="A69" s="163">
        <v>32</v>
      </c>
      <c r="B69" s="163" t="s">
        <v>62</v>
      </c>
      <c r="C69" s="160" t="s">
        <v>120</v>
      </c>
      <c r="D69" s="145">
        <v>0</v>
      </c>
      <c r="E69" s="145">
        <v>0</v>
      </c>
      <c r="F69" s="145">
        <v>0</v>
      </c>
      <c r="G69" s="145">
        <v>0</v>
      </c>
      <c r="H69" s="145">
        <v>0</v>
      </c>
      <c r="I69" s="145">
        <v>0</v>
      </c>
      <c r="J69" s="145">
        <v>0</v>
      </c>
      <c r="K69" s="145">
        <v>0</v>
      </c>
      <c r="L69" s="145">
        <v>0</v>
      </c>
      <c r="M69" s="145">
        <v>0</v>
      </c>
      <c r="N69" s="145">
        <v>0</v>
      </c>
      <c r="O69" s="145">
        <v>0</v>
      </c>
      <c r="P69" s="145">
        <v>0</v>
      </c>
      <c r="Q69" s="145">
        <v>800</v>
      </c>
      <c r="R69" s="145">
        <v>800</v>
      </c>
      <c r="S69" s="145">
        <v>600</v>
      </c>
      <c r="T69" s="145">
        <v>1100</v>
      </c>
      <c r="U69" s="145">
        <v>3300</v>
      </c>
    </row>
    <row r="70" spans="1:21" ht="15">
      <c r="A70" s="160">
        <v>33</v>
      </c>
      <c r="B70" s="160" t="s">
        <v>63</v>
      </c>
      <c r="C70" s="160" t="s">
        <v>78</v>
      </c>
      <c r="D70" s="145">
        <v>0</v>
      </c>
      <c r="E70" s="145">
        <v>0</v>
      </c>
      <c r="F70" s="145">
        <v>0</v>
      </c>
      <c r="G70" s="145">
        <v>0</v>
      </c>
      <c r="H70" s="145">
        <v>0</v>
      </c>
      <c r="I70" s="145">
        <v>0</v>
      </c>
      <c r="J70" s="145">
        <v>0</v>
      </c>
      <c r="K70" s="145">
        <v>0</v>
      </c>
      <c r="L70" s="145">
        <v>0</v>
      </c>
      <c r="M70" s="145">
        <v>0</v>
      </c>
      <c r="N70" s="145">
        <v>0</v>
      </c>
      <c r="O70" s="145">
        <v>0</v>
      </c>
      <c r="P70" s="145">
        <v>0</v>
      </c>
      <c r="Q70" s="145">
        <v>254100</v>
      </c>
      <c r="R70" s="145">
        <v>217700</v>
      </c>
      <c r="S70" s="145">
        <v>175600</v>
      </c>
      <c r="T70" s="145">
        <v>228700</v>
      </c>
      <c r="U70" s="145">
        <v>876100</v>
      </c>
    </row>
    <row r="71" spans="1:21" ht="15">
      <c r="A71" s="160">
        <v>1</v>
      </c>
      <c r="B71" s="160" t="s">
        <v>31</v>
      </c>
      <c r="C71" s="160" t="s">
        <v>78</v>
      </c>
      <c r="D71" s="145">
        <v>0</v>
      </c>
      <c r="E71" s="145">
        <v>0</v>
      </c>
      <c r="F71" s="145">
        <v>0</v>
      </c>
      <c r="G71" s="145">
        <v>0</v>
      </c>
      <c r="H71" s="145">
        <v>0</v>
      </c>
      <c r="I71" s="145">
        <v>0</v>
      </c>
      <c r="J71" s="145">
        <v>0</v>
      </c>
      <c r="K71" s="145">
        <v>0</v>
      </c>
      <c r="L71" s="145">
        <v>0</v>
      </c>
      <c r="M71" s="145">
        <v>0</v>
      </c>
      <c r="N71" s="145">
        <v>0</v>
      </c>
      <c r="O71" s="145">
        <v>0</v>
      </c>
      <c r="P71" s="145">
        <v>0</v>
      </c>
      <c r="Q71" s="145">
        <v>8300</v>
      </c>
      <c r="R71" s="145">
        <v>7700</v>
      </c>
      <c r="S71" s="145">
        <v>6700</v>
      </c>
      <c r="T71" s="145">
        <v>9100</v>
      </c>
      <c r="U71" s="145">
        <v>31800</v>
      </c>
    </row>
    <row r="72" spans="1:21" ht="15">
      <c r="A72" s="160">
        <v>2</v>
      </c>
      <c r="B72" s="160" t="s">
        <v>32</v>
      </c>
      <c r="C72" s="160" t="s">
        <v>78</v>
      </c>
      <c r="D72" s="145">
        <v>0</v>
      </c>
      <c r="E72" s="145">
        <v>0</v>
      </c>
      <c r="F72" s="145">
        <v>0</v>
      </c>
      <c r="G72" s="145">
        <v>0</v>
      </c>
      <c r="H72" s="145">
        <v>0</v>
      </c>
      <c r="I72" s="145">
        <v>0</v>
      </c>
      <c r="J72" s="145">
        <v>0</v>
      </c>
      <c r="K72" s="145">
        <v>0</v>
      </c>
      <c r="L72" s="145">
        <v>0</v>
      </c>
      <c r="M72" s="145">
        <v>0</v>
      </c>
      <c r="N72" s="145">
        <v>0</v>
      </c>
      <c r="O72" s="145">
        <v>0</v>
      </c>
      <c r="P72" s="145">
        <v>0</v>
      </c>
      <c r="Q72" s="145">
        <v>12200</v>
      </c>
      <c r="R72" s="145">
        <v>9900</v>
      </c>
      <c r="S72" s="145">
        <v>7700</v>
      </c>
      <c r="T72" s="145">
        <v>10300</v>
      </c>
      <c r="U72" s="145">
        <v>40100</v>
      </c>
    </row>
    <row r="73" spans="1:21" ht="15">
      <c r="A73" s="160">
        <v>3</v>
      </c>
      <c r="B73" s="160" t="s">
        <v>33</v>
      </c>
      <c r="C73" s="160" t="s">
        <v>78</v>
      </c>
      <c r="D73" s="145">
        <v>0</v>
      </c>
      <c r="E73" s="145">
        <v>0</v>
      </c>
      <c r="F73" s="145">
        <v>0</v>
      </c>
      <c r="G73" s="145">
        <v>0</v>
      </c>
      <c r="H73" s="145">
        <v>0</v>
      </c>
      <c r="I73" s="145">
        <v>0</v>
      </c>
      <c r="J73" s="145">
        <v>0</v>
      </c>
      <c r="K73" s="145">
        <v>0</v>
      </c>
      <c r="L73" s="145">
        <v>0</v>
      </c>
      <c r="M73" s="145">
        <v>0</v>
      </c>
      <c r="N73" s="145">
        <v>0</v>
      </c>
      <c r="O73" s="145">
        <v>0</v>
      </c>
      <c r="P73" s="145">
        <v>0</v>
      </c>
      <c r="Q73" s="145">
        <v>6500</v>
      </c>
      <c r="R73" s="145">
        <v>5400</v>
      </c>
      <c r="S73" s="145">
        <v>4500</v>
      </c>
      <c r="T73" s="145">
        <v>6100</v>
      </c>
      <c r="U73" s="145">
        <v>22600</v>
      </c>
    </row>
    <row r="74" spans="1:21" ht="15">
      <c r="A74" s="160">
        <v>4</v>
      </c>
      <c r="B74" s="160" t="s">
        <v>34</v>
      </c>
      <c r="C74" s="160" t="s">
        <v>78</v>
      </c>
      <c r="D74" s="145">
        <v>0</v>
      </c>
      <c r="E74" s="145">
        <v>0</v>
      </c>
      <c r="F74" s="145">
        <v>0</v>
      </c>
      <c r="G74" s="145">
        <v>0</v>
      </c>
      <c r="H74" s="145">
        <v>0</v>
      </c>
      <c r="I74" s="145">
        <v>0</v>
      </c>
      <c r="J74" s="145">
        <v>0</v>
      </c>
      <c r="K74" s="145">
        <v>0</v>
      </c>
      <c r="L74" s="145">
        <v>0</v>
      </c>
      <c r="M74" s="145">
        <v>0</v>
      </c>
      <c r="N74" s="145">
        <v>0</v>
      </c>
      <c r="O74" s="145">
        <v>0</v>
      </c>
      <c r="P74" s="145">
        <v>0</v>
      </c>
      <c r="Q74" s="145">
        <v>5600</v>
      </c>
      <c r="R74" s="145">
        <v>4700</v>
      </c>
      <c r="S74" s="145">
        <v>3600</v>
      </c>
      <c r="T74" s="145">
        <v>4900</v>
      </c>
      <c r="U74" s="145">
        <v>18800</v>
      </c>
    </row>
    <row r="75" spans="1:21" ht="15">
      <c r="A75" s="160">
        <v>5</v>
      </c>
      <c r="B75" s="160" t="s">
        <v>35</v>
      </c>
      <c r="C75" s="160" t="s">
        <v>78</v>
      </c>
      <c r="D75" s="145">
        <v>0</v>
      </c>
      <c r="E75" s="145">
        <v>0</v>
      </c>
      <c r="F75" s="145">
        <v>0</v>
      </c>
      <c r="G75" s="145">
        <v>0</v>
      </c>
      <c r="H75" s="145">
        <v>0</v>
      </c>
      <c r="I75" s="145">
        <v>0</v>
      </c>
      <c r="J75" s="145">
        <v>0</v>
      </c>
      <c r="K75" s="145">
        <v>0</v>
      </c>
      <c r="L75" s="145">
        <v>0</v>
      </c>
      <c r="M75" s="145">
        <v>0</v>
      </c>
      <c r="N75" s="145">
        <v>0</v>
      </c>
      <c r="O75" s="145">
        <v>0</v>
      </c>
      <c r="P75" s="145">
        <v>0</v>
      </c>
      <c r="Q75" s="145">
        <v>6800</v>
      </c>
      <c r="R75" s="145">
        <v>5800</v>
      </c>
      <c r="S75" s="145">
        <v>4500</v>
      </c>
      <c r="T75" s="145">
        <v>6300</v>
      </c>
      <c r="U75" s="145">
        <v>23500</v>
      </c>
    </row>
    <row r="76" spans="1:21" ht="15">
      <c r="A76" s="160">
        <v>6</v>
      </c>
      <c r="B76" s="160" t="s">
        <v>36</v>
      </c>
      <c r="C76" s="160" t="s">
        <v>78</v>
      </c>
      <c r="D76" s="145">
        <v>0</v>
      </c>
      <c r="E76" s="145">
        <v>0</v>
      </c>
      <c r="F76" s="145">
        <v>0</v>
      </c>
      <c r="G76" s="145">
        <v>0</v>
      </c>
      <c r="H76" s="145">
        <v>0</v>
      </c>
      <c r="I76" s="145">
        <v>0</v>
      </c>
      <c r="J76" s="145">
        <v>0</v>
      </c>
      <c r="K76" s="145">
        <v>0</v>
      </c>
      <c r="L76" s="145">
        <v>0</v>
      </c>
      <c r="M76" s="145">
        <v>0</v>
      </c>
      <c r="N76" s="145">
        <v>0</v>
      </c>
      <c r="O76" s="145">
        <v>0</v>
      </c>
      <c r="P76" s="145">
        <v>0</v>
      </c>
      <c r="Q76" s="145">
        <v>2700</v>
      </c>
      <c r="R76" s="145">
        <v>2100</v>
      </c>
      <c r="S76" s="145">
        <v>1500</v>
      </c>
      <c r="T76" s="145">
        <v>1900</v>
      </c>
      <c r="U76" s="145">
        <v>8200</v>
      </c>
    </row>
    <row r="77" spans="1:21" ht="15">
      <c r="A77" s="160">
        <v>7</v>
      </c>
      <c r="B77" s="160" t="s">
        <v>37</v>
      </c>
      <c r="C77" s="160" t="s">
        <v>78</v>
      </c>
      <c r="D77" s="145">
        <v>0</v>
      </c>
      <c r="E77" s="145">
        <v>0</v>
      </c>
      <c r="F77" s="145">
        <v>0</v>
      </c>
      <c r="G77" s="145">
        <v>0</v>
      </c>
      <c r="H77" s="145">
        <v>0</v>
      </c>
      <c r="I77" s="145">
        <v>0</v>
      </c>
      <c r="J77" s="145">
        <v>0</v>
      </c>
      <c r="K77" s="145">
        <v>0</v>
      </c>
      <c r="L77" s="145">
        <v>0</v>
      </c>
      <c r="M77" s="145">
        <v>0</v>
      </c>
      <c r="N77" s="145">
        <v>0</v>
      </c>
      <c r="O77" s="145">
        <v>0</v>
      </c>
      <c r="P77" s="145">
        <v>0</v>
      </c>
      <c r="Q77" s="145">
        <v>4400</v>
      </c>
      <c r="R77" s="145">
        <v>3700</v>
      </c>
      <c r="S77" s="145">
        <v>3000</v>
      </c>
      <c r="T77" s="145">
        <v>3800</v>
      </c>
      <c r="U77" s="145">
        <v>14800</v>
      </c>
    </row>
    <row r="78" spans="1:21" ht="15">
      <c r="A78" s="160">
        <v>8</v>
      </c>
      <c r="B78" s="160" t="s">
        <v>38</v>
      </c>
      <c r="C78" s="160" t="s">
        <v>78</v>
      </c>
      <c r="D78" s="145">
        <v>0</v>
      </c>
      <c r="E78" s="145">
        <v>0</v>
      </c>
      <c r="F78" s="145">
        <v>0</v>
      </c>
      <c r="G78" s="145">
        <v>0</v>
      </c>
      <c r="H78" s="145">
        <v>0</v>
      </c>
      <c r="I78" s="145">
        <v>0</v>
      </c>
      <c r="J78" s="145">
        <v>0</v>
      </c>
      <c r="K78" s="145">
        <v>0</v>
      </c>
      <c r="L78" s="145">
        <v>0</v>
      </c>
      <c r="M78" s="145">
        <v>0</v>
      </c>
      <c r="N78" s="145">
        <v>0</v>
      </c>
      <c r="O78" s="145">
        <v>0</v>
      </c>
      <c r="P78" s="145">
        <v>0</v>
      </c>
      <c r="Q78" s="145">
        <v>9700</v>
      </c>
      <c r="R78" s="145">
        <v>8100</v>
      </c>
      <c r="S78" s="145">
        <v>6600</v>
      </c>
      <c r="T78" s="145">
        <v>8400</v>
      </c>
      <c r="U78" s="145">
        <v>32600</v>
      </c>
    </row>
    <row r="79" spans="1:21" ht="15">
      <c r="A79" s="160">
        <v>9</v>
      </c>
      <c r="B79" s="160" t="s">
        <v>39</v>
      </c>
      <c r="C79" s="160" t="s">
        <v>78</v>
      </c>
      <c r="D79" s="145">
        <v>0</v>
      </c>
      <c r="E79" s="145">
        <v>0</v>
      </c>
      <c r="F79" s="145">
        <v>0</v>
      </c>
      <c r="G79" s="145">
        <v>0</v>
      </c>
      <c r="H79" s="145">
        <v>0</v>
      </c>
      <c r="I79" s="145">
        <v>0</v>
      </c>
      <c r="J79" s="145">
        <v>0</v>
      </c>
      <c r="K79" s="145">
        <v>0</v>
      </c>
      <c r="L79" s="145">
        <v>0</v>
      </c>
      <c r="M79" s="145">
        <v>0</v>
      </c>
      <c r="N79" s="145">
        <v>0</v>
      </c>
      <c r="O79" s="145">
        <v>0</v>
      </c>
      <c r="P79" s="145">
        <v>0</v>
      </c>
      <c r="Q79" s="145">
        <v>6300</v>
      </c>
      <c r="R79" s="145">
        <v>5900</v>
      </c>
      <c r="S79" s="145">
        <v>5200</v>
      </c>
      <c r="T79" s="145">
        <v>7000</v>
      </c>
      <c r="U79" s="145">
        <v>24400</v>
      </c>
    </row>
    <row r="80" spans="1:21" ht="15">
      <c r="A80" s="160">
        <v>10</v>
      </c>
      <c r="B80" s="160" t="s">
        <v>40</v>
      </c>
      <c r="C80" s="160" t="s">
        <v>78</v>
      </c>
      <c r="D80" s="145">
        <v>0</v>
      </c>
      <c r="E80" s="145">
        <v>0</v>
      </c>
      <c r="F80" s="145">
        <v>0</v>
      </c>
      <c r="G80" s="145">
        <v>0</v>
      </c>
      <c r="H80" s="145">
        <v>0</v>
      </c>
      <c r="I80" s="145">
        <v>0</v>
      </c>
      <c r="J80" s="145">
        <v>0</v>
      </c>
      <c r="K80" s="145">
        <v>0</v>
      </c>
      <c r="L80" s="145">
        <v>0</v>
      </c>
      <c r="M80" s="145">
        <v>0</v>
      </c>
      <c r="N80" s="145">
        <v>0</v>
      </c>
      <c r="O80" s="145">
        <v>0</v>
      </c>
      <c r="P80" s="145">
        <v>0</v>
      </c>
      <c r="Q80" s="145">
        <v>6400</v>
      </c>
      <c r="R80" s="145">
        <v>5400</v>
      </c>
      <c r="S80" s="145">
        <v>4200</v>
      </c>
      <c r="T80" s="145">
        <v>5100</v>
      </c>
      <c r="U80" s="145">
        <v>21100</v>
      </c>
    </row>
    <row r="81" spans="1:21" ht="15">
      <c r="A81" s="160">
        <v>11</v>
      </c>
      <c r="B81" s="160" t="s">
        <v>41</v>
      </c>
      <c r="C81" s="160" t="s">
        <v>78</v>
      </c>
      <c r="D81" s="145">
        <v>0</v>
      </c>
      <c r="E81" s="145">
        <v>0</v>
      </c>
      <c r="F81" s="145">
        <v>0</v>
      </c>
      <c r="G81" s="145">
        <v>0</v>
      </c>
      <c r="H81" s="145">
        <v>0</v>
      </c>
      <c r="I81" s="145">
        <v>0</v>
      </c>
      <c r="J81" s="145">
        <v>0</v>
      </c>
      <c r="K81" s="145">
        <v>0</v>
      </c>
      <c r="L81" s="145">
        <v>0</v>
      </c>
      <c r="M81" s="145">
        <v>0</v>
      </c>
      <c r="N81" s="145">
        <v>0</v>
      </c>
      <c r="O81" s="145">
        <v>0</v>
      </c>
      <c r="P81" s="145">
        <v>0</v>
      </c>
      <c r="Q81" s="145">
        <v>5700</v>
      </c>
      <c r="R81" s="145">
        <v>5100</v>
      </c>
      <c r="S81" s="145">
        <v>4200</v>
      </c>
      <c r="T81" s="145">
        <v>5200</v>
      </c>
      <c r="U81" s="145">
        <v>20200</v>
      </c>
    </row>
    <row r="82" spans="1:21" ht="15">
      <c r="A82" s="160">
        <v>12</v>
      </c>
      <c r="B82" s="160" t="s">
        <v>42</v>
      </c>
      <c r="C82" s="160" t="s">
        <v>78</v>
      </c>
      <c r="D82" s="145">
        <v>0</v>
      </c>
      <c r="E82" s="145">
        <v>0</v>
      </c>
      <c r="F82" s="145">
        <v>0</v>
      </c>
      <c r="G82" s="145">
        <v>0</v>
      </c>
      <c r="H82" s="145">
        <v>0</v>
      </c>
      <c r="I82" s="145">
        <v>0</v>
      </c>
      <c r="J82" s="145">
        <v>0</v>
      </c>
      <c r="K82" s="145">
        <v>0</v>
      </c>
      <c r="L82" s="145">
        <v>0</v>
      </c>
      <c r="M82" s="145">
        <v>0</v>
      </c>
      <c r="N82" s="145">
        <v>0</v>
      </c>
      <c r="O82" s="145">
        <v>0</v>
      </c>
      <c r="P82" s="145">
        <v>0</v>
      </c>
      <c r="Q82" s="145">
        <v>5100</v>
      </c>
      <c r="R82" s="145">
        <v>4300</v>
      </c>
      <c r="S82" s="145">
        <v>3500</v>
      </c>
      <c r="T82" s="145">
        <v>4800</v>
      </c>
      <c r="U82" s="145">
        <v>17700</v>
      </c>
    </row>
    <row r="83" spans="1:21" ht="15">
      <c r="A83" s="160">
        <v>13</v>
      </c>
      <c r="B83" s="160" t="s">
        <v>43</v>
      </c>
      <c r="C83" s="160" t="s">
        <v>78</v>
      </c>
      <c r="D83" s="145">
        <v>0</v>
      </c>
      <c r="E83" s="145">
        <v>0</v>
      </c>
      <c r="F83" s="145">
        <v>0</v>
      </c>
      <c r="G83" s="145">
        <v>0</v>
      </c>
      <c r="H83" s="145">
        <v>0</v>
      </c>
      <c r="I83" s="145">
        <v>0</v>
      </c>
      <c r="J83" s="145">
        <v>0</v>
      </c>
      <c r="K83" s="145">
        <v>0</v>
      </c>
      <c r="L83" s="145">
        <v>0</v>
      </c>
      <c r="M83" s="145">
        <v>0</v>
      </c>
      <c r="N83" s="145">
        <v>0</v>
      </c>
      <c r="O83" s="145">
        <v>0</v>
      </c>
      <c r="P83" s="145">
        <v>0</v>
      </c>
      <c r="Q83" s="145">
        <v>4300</v>
      </c>
      <c r="R83" s="145">
        <v>3900</v>
      </c>
      <c r="S83" s="145">
        <v>3300</v>
      </c>
      <c r="T83" s="145">
        <v>4500</v>
      </c>
      <c r="U83" s="145">
        <v>16000</v>
      </c>
    </row>
    <row r="84" spans="1:21" ht="15">
      <c r="A84" s="160">
        <v>14</v>
      </c>
      <c r="B84" s="160" t="s">
        <v>44</v>
      </c>
      <c r="C84" s="160" t="s">
        <v>78</v>
      </c>
      <c r="D84" s="145">
        <v>0</v>
      </c>
      <c r="E84" s="145">
        <v>0</v>
      </c>
      <c r="F84" s="145">
        <v>0</v>
      </c>
      <c r="G84" s="145">
        <v>0</v>
      </c>
      <c r="H84" s="145">
        <v>0</v>
      </c>
      <c r="I84" s="145">
        <v>0</v>
      </c>
      <c r="J84" s="145">
        <v>0</v>
      </c>
      <c r="K84" s="145">
        <v>0</v>
      </c>
      <c r="L84" s="145">
        <v>0</v>
      </c>
      <c r="M84" s="145">
        <v>0</v>
      </c>
      <c r="N84" s="145">
        <v>0</v>
      </c>
      <c r="O84" s="145">
        <v>0</v>
      </c>
      <c r="P84" s="145">
        <v>0</v>
      </c>
      <c r="Q84" s="145">
        <v>17600</v>
      </c>
      <c r="R84" s="145">
        <v>15800</v>
      </c>
      <c r="S84" s="145">
        <v>13600</v>
      </c>
      <c r="T84" s="145">
        <v>20600</v>
      </c>
      <c r="U84" s="145">
        <v>67700</v>
      </c>
    </row>
    <row r="85" spans="1:21" ht="15">
      <c r="A85" s="160">
        <v>15</v>
      </c>
      <c r="B85" s="160" t="s">
        <v>45</v>
      </c>
      <c r="C85" s="160" t="s">
        <v>78</v>
      </c>
      <c r="D85" s="145">
        <v>0</v>
      </c>
      <c r="E85" s="145">
        <v>0</v>
      </c>
      <c r="F85" s="145">
        <v>0</v>
      </c>
      <c r="G85" s="145">
        <v>0</v>
      </c>
      <c r="H85" s="145">
        <v>0</v>
      </c>
      <c r="I85" s="145">
        <v>0</v>
      </c>
      <c r="J85" s="145">
        <v>0</v>
      </c>
      <c r="K85" s="145">
        <v>0</v>
      </c>
      <c r="L85" s="145">
        <v>0</v>
      </c>
      <c r="M85" s="145">
        <v>0</v>
      </c>
      <c r="N85" s="145">
        <v>0</v>
      </c>
      <c r="O85" s="145">
        <v>0</v>
      </c>
      <c r="P85" s="145">
        <v>0</v>
      </c>
      <c r="Q85" s="145">
        <v>7400</v>
      </c>
      <c r="R85" s="145">
        <v>6500</v>
      </c>
      <c r="S85" s="145">
        <v>5000</v>
      </c>
      <c r="T85" s="145">
        <v>6100</v>
      </c>
      <c r="U85" s="145">
        <v>25000</v>
      </c>
    </row>
    <row r="86" spans="1:21" ht="15">
      <c r="A86" s="160">
        <v>16</v>
      </c>
      <c r="B86" s="160" t="s">
        <v>46</v>
      </c>
      <c r="C86" s="160" t="s">
        <v>78</v>
      </c>
      <c r="D86" s="145">
        <v>0</v>
      </c>
      <c r="E86" s="145">
        <v>0</v>
      </c>
      <c r="F86" s="145">
        <v>0</v>
      </c>
      <c r="G86" s="145">
        <v>0</v>
      </c>
      <c r="H86" s="145">
        <v>0</v>
      </c>
      <c r="I86" s="145">
        <v>0</v>
      </c>
      <c r="J86" s="145">
        <v>0</v>
      </c>
      <c r="K86" s="145">
        <v>0</v>
      </c>
      <c r="L86" s="145">
        <v>0</v>
      </c>
      <c r="M86" s="145">
        <v>0</v>
      </c>
      <c r="N86" s="145">
        <v>0</v>
      </c>
      <c r="O86" s="145">
        <v>0</v>
      </c>
      <c r="P86" s="145">
        <v>0</v>
      </c>
      <c r="Q86" s="145">
        <v>19100</v>
      </c>
      <c r="R86" s="145">
        <v>15500</v>
      </c>
      <c r="S86" s="145">
        <v>12300</v>
      </c>
      <c r="T86" s="145">
        <v>16300</v>
      </c>
      <c r="U86" s="145">
        <v>63200</v>
      </c>
    </row>
    <row r="87" spans="1:21" ht="15">
      <c r="A87" s="160">
        <v>17</v>
      </c>
      <c r="B87" s="160" t="s">
        <v>47</v>
      </c>
      <c r="C87" s="160" t="s">
        <v>78</v>
      </c>
      <c r="D87" s="145">
        <v>0</v>
      </c>
      <c r="E87" s="145">
        <v>0</v>
      </c>
      <c r="F87" s="145">
        <v>0</v>
      </c>
      <c r="G87" s="145">
        <v>0</v>
      </c>
      <c r="H87" s="145">
        <v>0</v>
      </c>
      <c r="I87" s="145">
        <v>0</v>
      </c>
      <c r="J87" s="145">
        <v>0</v>
      </c>
      <c r="K87" s="145">
        <v>0</v>
      </c>
      <c r="L87" s="145">
        <v>0</v>
      </c>
      <c r="M87" s="145">
        <v>0</v>
      </c>
      <c r="N87" s="145">
        <v>0</v>
      </c>
      <c r="O87" s="145">
        <v>0</v>
      </c>
      <c r="P87" s="145">
        <v>0</v>
      </c>
      <c r="Q87" s="145">
        <v>21700</v>
      </c>
      <c r="R87" s="145">
        <v>19800</v>
      </c>
      <c r="S87" s="145">
        <v>17000</v>
      </c>
      <c r="T87" s="145">
        <v>22100</v>
      </c>
      <c r="U87" s="145">
        <v>80600</v>
      </c>
    </row>
    <row r="88" spans="1:21" ht="15">
      <c r="A88" s="160">
        <v>18</v>
      </c>
      <c r="B88" s="160" t="s">
        <v>48</v>
      </c>
      <c r="C88" s="160" t="s">
        <v>78</v>
      </c>
      <c r="D88" s="145">
        <v>0</v>
      </c>
      <c r="E88" s="145">
        <v>0</v>
      </c>
      <c r="F88" s="145">
        <v>0</v>
      </c>
      <c r="G88" s="145">
        <v>0</v>
      </c>
      <c r="H88" s="145">
        <v>0</v>
      </c>
      <c r="I88" s="145">
        <v>0</v>
      </c>
      <c r="J88" s="145">
        <v>0</v>
      </c>
      <c r="K88" s="145">
        <v>0</v>
      </c>
      <c r="L88" s="145">
        <v>0</v>
      </c>
      <c r="M88" s="145">
        <v>0</v>
      </c>
      <c r="N88" s="145">
        <v>0</v>
      </c>
      <c r="O88" s="145">
        <v>0</v>
      </c>
      <c r="P88" s="145">
        <v>0</v>
      </c>
      <c r="Q88" s="145">
        <v>12600</v>
      </c>
      <c r="R88" s="145">
        <v>10200</v>
      </c>
      <c r="S88" s="145">
        <v>8100</v>
      </c>
      <c r="T88" s="145">
        <v>10700</v>
      </c>
      <c r="U88" s="145">
        <v>41600</v>
      </c>
    </row>
    <row r="89" spans="1:21" ht="15">
      <c r="A89" s="160">
        <v>19</v>
      </c>
      <c r="B89" s="160" t="s">
        <v>49</v>
      </c>
      <c r="C89" s="160" t="s">
        <v>78</v>
      </c>
      <c r="D89" s="145">
        <v>0</v>
      </c>
      <c r="E89" s="145">
        <v>0</v>
      </c>
      <c r="F89" s="145">
        <v>0</v>
      </c>
      <c r="G89" s="145">
        <v>0</v>
      </c>
      <c r="H89" s="145">
        <v>0</v>
      </c>
      <c r="I89" s="145">
        <v>0</v>
      </c>
      <c r="J89" s="145">
        <v>0</v>
      </c>
      <c r="K89" s="145">
        <v>0</v>
      </c>
      <c r="L89" s="145">
        <v>0</v>
      </c>
      <c r="M89" s="145">
        <v>0</v>
      </c>
      <c r="N89" s="145">
        <v>0</v>
      </c>
      <c r="O89" s="145">
        <v>0</v>
      </c>
      <c r="P89" s="145">
        <v>0</v>
      </c>
      <c r="Q89" s="145">
        <v>4100</v>
      </c>
      <c r="R89" s="145">
        <v>3600</v>
      </c>
      <c r="S89" s="145">
        <v>2900</v>
      </c>
      <c r="T89" s="145">
        <v>3800</v>
      </c>
      <c r="U89" s="145">
        <v>14400</v>
      </c>
    </row>
    <row r="90" spans="1:21" ht="15">
      <c r="A90" s="160">
        <v>20</v>
      </c>
      <c r="B90" s="160" t="s">
        <v>50</v>
      </c>
      <c r="C90" s="160" t="s">
        <v>78</v>
      </c>
      <c r="D90" s="145">
        <v>0</v>
      </c>
      <c r="E90" s="145">
        <v>0</v>
      </c>
      <c r="F90" s="145">
        <v>0</v>
      </c>
      <c r="G90" s="145">
        <v>0</v>
      </c>
      <c r="H90" s="145">
        <v>0</v>
      </c>
      <c r="I90" s="145">
        <v>0</v>
      </c>
      <c r="J90" s="145">
        <v>0</v>
      </c>
      <c r="K90" s="145">
        <v>0</v>
      </c>
      <c r="L90" s="145">
        <v>0</v>
      </c>
      <c r="M90" s="145">
        <v>0</v>
      </c>
      <c r="N90" s="145">
        <v>0</v>
      </c>
      <c r="O90" s="145">
        <v>0</v>
      </c>
      <c r="P90" s="145">
        <v>0</v>
      </c>
      <c r="Q90" s="145">
        <v>4300</v>
      </c>
      <c r="R90" s="145">
        <v>3500</v>
      </c>
      <c r="S90" s="145">
        <v>2800</v>
      </c>
      <c r="T90" s="145">
        <v>3300</v>
      </c>
      <c r="U90" s="145">
        <v>13800</v>
      </c>
    </row>
    <row r="91" spans="1:21" ht="15">
      <c r="A91" s="160">
        <v>21</v>
      </c>
      <c r="B91" s="160" t="s">
        <v>51</v>
      </c>
      <c r="C91" s="160" t="s">
        <v>78</v>
      </c>
      <c r="D91" s="145">
        <v>0</v>
      </c>
      <c r="E91" s="145">
        <v>0</v>
      </c>
      <c r="F91" s="145">
        <v>0</v>
      </c>
      <c r="G91" s="145">
        <v>0</v>
      </c>
      <c r="H91" s="145">
        <v>0</v>
      </c>
      <c r="I91" s="145">
        <v>0</v>
      </c>
      <c r="J91" s="145">
        <v>0</v>
      </c>
      <c r="K91" s="145">
        <v>0</v>
      </c>
      <c r="L91" s="145">
        <v>0</v>
      </c>
      <c r="M91" s="145">
        <v>0</v>
      </c>
      <c r="N91" s="145">
        <v>0</v>
      </c>
      <c r="O91" s="145">
        <v>0</v>
      </c>
      <c r="P91" s="145">
        <v>0</v>
      </c>
      <c r="Q91" s="145">
        <v>4800</v>
      </c>
      <c r="R91" s="145">
        <v>4100</v>
      </c>
      <c r="S91" s="145">
        <v>3400</v>
      </c>
      <c r="T91" s="145">
        <v>4200</v>
      </c>
      <c r="U91" s="145">
        <v>16600</v>
      </c>
    </row>
    <row r="92" spans="1:21" ht="15">
      <c r="A92" s="160">
        <v>22</v>
      </c>
      <c r="B92" s="160" t="s">
        <v>52</v>
      </c>
      <c r="C92" s="160" t="s">
        <v>78</v>
      </c>
      <c r="D92" s="145">
        <v>0</v>
      </c>
      <c r="E92" s="145">
        <v>0</v>
      </c>
      <c r="F92" s="145">
        <v>0</v>
      </c>
      <c r="G92" s="145">
        <v>0</v>
      </c>
      <c r="H92" s="145">
        <v>0</v>
      </c>
      <c r="I92" s="145">
        <v>0</v>
      </c>
      <c r="J92" s="145">
        <v>0</v>
      </c>
      <c r="K92" s="145">
        <v>0</v>
      </c>
      <c r="L92" s="145">
        <v>0</v>
      </c>
      <c r="M92" s="145">
        <v>0</v>
      </c>
      <c r="N92" s="145">
        <v>0</v>
      </c>
      <c r="O92" s="145">
        <v>0</v>
      </c>
      <c r="P92" s="145">
        <v>0</v>
      </c>
      <c r="Q92" s="145">
        <v>7800</v>
      </c>
      <c r="R92" s="145">
        <v>6500</v>
      </c>
      <c r="S92" s="145">
        <v>5000</v>
      </c>
      <c r="T92" s="145">
        <v>6200</v>
      </c>
      <c r="U92" s="145">
        <v>25500</v>
      </c>
    </row>
    <row r="93" spans="1:21" ht="15">
      <c r="A93" s="160">
        <v>23</v>
      </c>
      <c r="B93" s="160" t="s">
        <v>53</v>
      </c>
      <c r="C93" s="160" t="s">
        <v>78</v>
      </c>
      <c r="D93" s="145">
        <v>0</v>
      </c>
      <c r="E93" s="145">
        <v>0</v>
      </c>
      <c r="F93" s="145">
        <v>0</v>
      </c>
      <c r="G93" s="145">
        <v>0</v>
      </c>
      <c r="H93" s="145">
        <v>0</v>
      </c>
      <c r="I93" s="145">
        <v>0</v>
      </c>
      <c r="J93" s="145">
        <v>0</v>
      </c>
      <c r="K93" s="145">
        <v>0</v>
      </c>
      <c r="L93" s="145">
        <v>0</v>
      </c>
      <c r="M93" s="145">
        <v>0</v>
      </c>
      <c r="N93" s="145">
        <v>0</v>
      </c>
      <c r="O93" s="145">
        <v>0</v>
      </c>
      <c r="P93" s="145">
        <v>0</v>
      </c>
      <c r="Q93" s="145">
        <v>15300</v>
      </c>
      <c r="R93" s="145">
        <v>13100</v>
      </c>
      <c r="S93" s="145">
        <v>9900</v>
      </c>
      <c r="T93" s="145">
        <v>11200</v>
      </c>
      <c r="U93" s="145">
        <v>49500</v>
      </c>
    </row>
    <row r="94" spans="1:21" ht="15">
      <c r="A94" s="160">
        <v>24</v>
      </c>
      <c r="B94" s="160" t="s">
        <v>54</v>
      </c>
      <c r="C94" s="160" t="s">
        <v>78</v>
      </c>
      <c r="D94" s="145">
        <v>0</v>
      </c>
      <c r="E94" s="145">
        <v>0</v>
      </c>
      <c r="F94" s="145">
        <v>0</v>
      </c>
      <c r="G94" s="145">
        <v>0</v>
      </c>
      <c r="H94" s="145">
        <v>0</v>
      </c>
      <c r="I94" s="145">
        <v>0</v>
      </c>
      <c r="J94" s="145">
        <v>0</v>
      </c>
      <c r="K94" s="145">
        <v>0</v>
      </c>
      <c r="L94" s="145">
        <v>0</v>
      </c>
      <c r="M94" s="145">
        <v>0</v>
      </c>
      <c r="N94" s="145">
        <v>0</v>
      </c>
      <c r="O94" s="145">
        <v>0</v>
      </c>
      <c r="P94" s="145">
        <v>0</v>
      </c>
      <c r="Q94" s="145">
        <v>1300</v>
      </c>
      <c r="R94" s="145">
        <v>1000</v>
      </c>
      <c r="S94" s="145">
        <v>700</v>
      </c>
      <c r="T94" s="145">
        <v>1000</v>
      </c>
      <c r="U94" s="145">
        <v>4000</v>
      </c>
    </row>
    <row r="95" spans="1:21" ht="15">
      <c r="A95" s="160">
        <v>25</v>
      </c>
      <c r="B95" s="160" t="s">
        <v>55</v>
      </c>
      <c r="C95" s="160" t="s">
        <v>78</v>
      </c>
      <c r="D95" s="145">
        <v>0</v>
      </c>
      <c r="E95" s="145">
        <v>0</v>
      </c>
      <c r="F95" s="145">
        <v>0</v>
      </c>
      <c r="G95" s="145">
        <v>0</v>
      </c>
      <c r="H95" s="145">
        <v>0</v>
      </c>
      <c r="I95" s="145">
        <v>0</v>
      </c>
      <c r="J95" s="145">
        <v>0</v>
      </c>
      <c r="K95" s="145">
        <v>0</v>
      </c>
      <c r="L95" s="145">
        <v>0</v>
      </c>
      <c r="M95" s="145">
        <v>0</v>
      </c>
      <c r="N95" s="145">
        <v>0</v>
      </c>
      <c r="O95" s="145">
        <v>0</v>
      </c>
      <c r="P95" s="145">
        <v>0</v>
      </c>
      <c r="Q95" s="145">
        <v>8200</v>
      </c>
      <c r="R95" s="145">
        <v>7000</v>
      </c>
      <c r="S95" s="145">
        <v>5700</v>
      </c>
      <c r="T95" s="145">
        <v>8000</v>
      </c>
      <c r="U95" s="145">
        <v>28900</v>
      </c>
    </row>
    <row r="96" spans="1:21" ht="15">
      <c r="A96" s="160">
        <v>26</v>
      </c>
      <c r="B96" s="160" t="s">
        <v>56</v>
      </c>
      <c r="C96" s="160" t="s">
        <v>78</v>
      </c>
      <c r="D96" s="145">
        <v>0</v>
      </c>
      <c r="E96" s="145">
        <v>0</v>
      </c>
      <c r="F96" s="145">
        <v>0</v>
      </c>
      <c r="G96" s="145">
        <v>0</v>
      </c>
      <c r="H96" s="145">
        <v>0</v>
      </c>
      <c r="I96" s="145">
        <v>0</v>
      </c>
      <c r="J96" s="145">
        <v>0</v>
      </c>
      <c r="K96" s="145">
        <v>0</v>
      </c>
      <c r="L96" s="145">
        <v>0</v>
      </c>
      <c r="M96" s="145">
        <v>0</v>
      </c>
      <c r="N96" s="145">
        <v>0</v>
      </c>
      <c r="O96" s="145">
        <v>0</v>
      </c>
      <c r="P96" s="145">
        <v>0</v>
      </c>
      <c r="Q96" s="145">
        <v>8500</v>
      </c>
      <c r="R96" s="145">
        <v>7400</v>
      </c>
      <c r="S96" s="145">
        <v>5900</v>
      </c>
      <c r="T96" s="145">
        <v>7300</v>
      </c>
      <c r="U96" s="145">
        <v>29000</v>
      </c>
    </row>
    <row r="97" spans="1:21" ht="15">
      <c r="A97" s="160">
        <v>27</v>
      </c>
      <c r="B97" s="160" t="s">
        <v>57</v>
      </c>
      <c r="C97" s="160" t="s">
        <v>78</v>
      </c>
      <c r="D97" s="145">
        <v>0</v>
      </c>
      <c r="E97" s="145">
        <v>0</v>
      </c>
      <c r="F97" s="145">
        <v>0</v>
      </c>
      <c r="G97" s="145">
        <v>0</v>
      </c>
      <c r="H97" s="145">
        <v>0</v>
      </c>
      <c r="I97" s="145">
        <v>0</v>
      </c>
      <c r="J97" s="145">
        <v>0</v>
      </c>
      <c r="K97" s="145">
        <v>0</v>
      </c>
      <c r="L97" s="145">
        <v>0</v>
      </c>
      <c r="M97" s="145">
        <v>0</v>
      </c>
      <c r="N97" s="145">
        <v>0</v>
      </c>
      <c r="O97" s="145">
        <v>0</v>
      </c>
      <c r="P97" s="145">
        <v>0</v>
      </c>
      <c r="Q97" s="145">
        <v>1200</v>
      </c>
      <c r="R97" s="145">
        <v>900</v>
      </c>
      <c r="S97" s="145">
        <v>700</v>
      </c>
      <c r="T97" s="145">
        <v>900</v>
      </c>
      <c r="U97" s="145">
        <v>3700</v>
      </c>
    </row>
    <row r="98" spans="1:21" ht="15">
      <c r="A98" s="160">
        <v>28</v>
      </c>
      <c r="B98" s="160" t="s">
        <v>58</v>
      </c>
      <c r="C98" s="160" t="s">
        <v>78</v>
      </c>
      <c r="D98" s="145">
        <v>0</v>
      </c>
      <c r="E98" s="145">
        <v>0</v>
      </c>
      <c r="F98" s="145">
        <v>0</v>
      </c>
      <c r="G98" s="145">
        <v>0</v>
      </c>
      <c r="H98" s="145">
        <v>0</v>
      </c>
      <c r="I98" s="145">
        <v>0</v>
      </c>
      <c r="J98" s="145">
        <v>0</v>
      </c>
      <c r="K98" s="145">
        <v>0</v>
      </c>
      <c r="L98" s="145">
        <v>0</v>
      </c>
      <c r="M98" s="145">
        <v>0</v>
      </c>
      <c r="N98" s="145">
        <v>0</v>
      </c>
      <c r="O98" s="145">
        <v>0</v>
      </c>
      <c r="P98" s="145">
        <v>0</v>
      </c>
      <c r="Q98" s="145">
        <v>7000</v>
      </c>
      <c r="R98" s="145">
        <v>5800</v>
      </c>
      <c r="S98" s="145">
        <v>4800</v>
      </c>
      <c r="T98" s="145">
        <v>6400</v>
      </c>
      <c r="U98" s="145">
        <v>23900</v>
      </c>
    </row>
    <row r="99" spans="1:21" ht="15">
      <c r="A99" s="160">
        <v>29</v>
      </c>
      <c r="B99" s="160" t="s">
        <v>59</v>
      </c>
      <c r="C99" s="160" t="s">
        <v>78</v>
      </c>
      <c r="D99" s="145">
        <v>0</v>
      </c>
      <c r="E99" s="145">
        <v>0</v>
      </c>
      <c r="F99" s="145">
        <v>0</v>
      </c>
      <c r="G99" s="145">
        <v>0</v>
      </c>
      <c r="H99" s="145">
        <v>0</v>
      </c>
      <c r="I99" s="145">
        <v>0</v>
      </c>
      <c r="J99" s="145">
        <v>0</v>
      </c>
      <c r="K99" s="145">
        <v>0</v>
      </c>
      <c r="L99" s="145">
        <v>0</v>
      </c>
      <c r="M99" s="145">
        <v>0</v>
      </c>
      <c r="N99" s="145">
        <v>0</v>
      </c>
      <c r="O99" s="145">
        <v>0</v>
      </c>
      <c r="P99" s="145">
        <v>0</v>
      </c>
      <c r="Q99" s="145">
        <v>15600</v>
      </c>
      <c r="R99" s="145">
        <v>13300</v>
      </c>
      <c r="S99" s="145">
        <v>10600</v>
      </c>
      <c r="T99" s="145">
        <v>13100</v>
      </c>
      <c r="U99" s="145">
        <v>52600</v>
      </c>
    </row>
    <row r="100" spans="1:21" ht="15">
      <c r="A100" s="160">
        <v>30</v>
      </c>
      <c r="B100" s="160" t="s">
        <v>60</v>
      </c>
      <c r="C100" s="160" t="s">
        <v>78</v>
      </c>
      <c r="D100" s="145">
        <v>0</v>
      </c>
      <c r="E100" s="145">
        <v>0</v>
      </c>
      <c r="F100" s="145">
        <v>0</v>
      </c>
      <c r="G100" s="145">
        <v>0</v>
      </c>
      <c r="H100" s="145">
        <v>0</v>
      </c>
      <c r="I100" s="145">
        <v>0</v>
      </c>
      <c r="J100" s="145">
        <v>0</v>
      </c>
      <c r="K100" s="145">
        <v>0</v>
      </c>
      <c r="L100" s="145">
        <v>0</v>
      </c>
      <c r="M100" s="145">
        <v>0</v>
      </c>
      <c r="N100" s="145">
        <v>0</v>
      </c>
      <c r="O100" s="145">
        <v>0</v>
      </c>
      <c r="P100" s="145">
        <v>0</v>
      </c>
      <c r="Q100" s="145">
        <v>4400</v>
      </c>
      <c r="R100" s="145">
        <v>3800</v>
      </c>
      <c r="S100" s="145">
        <v>3000</v>
      </c>
      <c r="T100" s="145">
        <v>3900</v>
      </c>
      <c r="U100" s="145">
        <v>15200</v>
      </c>
    </row>
    <row r="101" spans="1:21" ht="15">
      <c r="A101" s="160">
        <v>31</v>
      </c>
      <c r="B101" s="160" t="s">
        <v>61</v>
      </c>
      <c r="C101" s="160" t="s">
        <v>78</v>
      </c>
      <c r="D101" s="145">
        <v>0</v>
      </c>
      <c r="E101" s="145">
        <v>0</v>
      </c>
      <c r="F101" s="145">
        <v>0</v>
      </c>
      <c r="G101" s="145">
        <v>0</v>
      </c>
      <c r="H101" s="145">
        <v>0</v>
      </c>
      <c r="I101" s="145">
        <v>0</v>
      </c>
      <c r="J101" s="145">
        <v>0</v>
      </c>
      <c r="K101" s="145">
        <v>0</v>
      </c>
      <c r="L101" s="145">
        <v>0</v>
      </c>
      <c r="M101" s="145">
        <v>0</v>
      </c>
      <c r="N101" s="145">
        <v>0</v>
      </c>
      <c r="O101" s="145">
        <v>0</v>
      </c>
      <c r="P101" s="145">
        <v>0</v>
      </c>
      <c r="Q101" s="145">
        <v>7800</v>
      </c>
      <c r="R101" s="145">
        <v>6300</v>
      </c>
      <c r="S101" s="145">
        <v>4500</v>
      </c>
      <c r="T101" s="145">
        <v>4800</v>
      </c>
      <c r="U101" s="145">
        <v>23300</v>
      </c>
    </row>
    <row r="102" spans="1:21" ht="15">
      <c r="A102" s="160">
        <v>32</v>
      </c>
      <c r="B102" s="160" t="s">
        <v>62</v>
      </c>
      <c r="C102" s="160" t="s">
        <v>78</v>
      </c>
      <c r="D102" s="145">
        <v>0</v>
      </c>
      <c r="E102" s="145">
        <v>0</v>
      </c>
      <c r="F102" s="145">
        <v>0</v>
      </c>
      <c r="G102" s="145">
        <v>0</v>
      </c>
      <c r="H102" s="145">
        <v>0</v>
      </c>
      <c r="I102" s="145">
        <v>0</v>
      </c>
      <c r="J102" s="145">
        <v>0</v>
      </c>
      <c r="K102" s="145">
        <v>0</v>
      </c>
      <c r="L102" s="145">
        <v>0</v>
      </c>
      <c r="M102" s="145">
        <v>0</v>
      </c>
      <c r="N102" s="145">
        <v>0</v>
      </c>
      <c r="O102" s="145">
        <v>0</v>
      </c>
      <c r="P102" s="145">
        <v>0</v>
      </c>
      <c r="Q102" s="145">
        <v>1600</v>
      </c>
      <c r="R102" s="145">
        <v>1400</v>
      </c>
      <c r="S102" s="145">
        <v>1100</v>
      </c>
      <c r="T102" s="145">
        <v>1600</v>
      </c>
      <c r="U102" s="145">
        <v>5700</v>
      </c>
    </row>
  </sheetData>
  <sheetProtection password="C6C8" sheet="1" objects="1" scenarios="1" selectLockedCells="1" selectUnlockedCells="1"/>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tabColor indexed="45"/>
  </sheetPr>
  <dimension ref="A1:U102"/>
  <sheetViews>
    <sheetView workbookViewId="0" topLeftCell="A35">
      <selection activeCell="C35" sqref="C35"/>
    </sheetView>
  </sheetViews>
  <sheetFormatPr defaultColWidth="9.140625" defaultRowHeight="15"/>
  <cols>
    <col min="1" max="1" width="3.57421875" style="144" customWidth="1"/>
    <col min="2" max="2" width="18.7109375" style="144" bestFit="1" customWidth="1"/>
    <col min="3" max="3" width="4.57421875" style="144" customWidth="1"/>
    <col min="4" max="16384" width="9.140625" style="144" customWidth="1"/>
  </cols>
  <sheetData>
    <row r="1" spans="1:21" ht="15">
      <c r="A1" s="108"/>
      <c r="B1" s="111"/>
      <c r="C1" s="111"/>
      <c r="D1" s="108">
        <v>96</v>
      </c>
      <c r="E1" s="108">
        <v>97</v>
      </c>
      <c r="F1" s="108">
        <v>98</v>
      </c>
      <c r="G1" s="108">
        <v>99</v>
      </c>
      <c r="H1" s="108">
        <v>100</v>
      </c>
      <c r="I1" s="108">
        <v>101</v>
      </c>
      <c r="J1" s="108">
        <v>102</v>
      </c>
      <c r="K1" s="108">
        <v>103</v>
      </c>
      <c r="L1" s="108">
        <v>104</v>
      </c>
      <c r="M1" s="108">
        <v>105</v>
      </c>
      <c r="N1" s="108">
        <v>106</v>
      </c>
      <c r="O1" s="108">
        <v>107</v>
      </c>
      <c r="P1" s="108">
        <v>108</v>
      </c>
      <c r="Q1" s="108">
        <v>109</v>
      </c>
      <c r="R1" s="108">
        <v>110</v>
      </c>
      <c r="S1" s="108">
        <v>111</v>
      </c>
      <c r="T1" s="108">
        <v>112</v>
      </c>
      <c r="U1" s="108">
        <v>113</v>
      </c>
    </row>
    <row r="2" spans="1:21" ht="15">
      <c r="A2" s="112" t="s">
        <v>83</v>
      </c>
      <c r="B2" s="111"/>
      <c r="C2" s="111"/>
      <c r="D2" s="108">
        <v>3</v>
      </c>
      <c r="E2" s="108">
        <v>4</v>
      </c>
      <c r="F2" s="108">
        <v>5</v>
      </c>
      <c r="G2" s="108">
        <v>6</v>
      </c>
      <c r="H2" s="108">
        <v>7</v>
      </c>
      <c r="I2" s="108">
        <v>8</v>
      </c>
      <c r="J2" s="108">
        <v>9</v>
      </c>
      <c r="K2" s="108">
        <v>10</v>
      </c>
      <c r="L2" s="108">
        <v>11</v>
      </c>
      <c r="M2" s="108">
        <v>12</v>
      </c>
      <c r="N2" s="108">
        <v>13</v>
      </c>
      <c r="O2" s="108">
        <v>14</v>
      </c>
      <c r="P2" s="108">
        <v>15</v>
      </c>
      <c r="Q2" s="108">
        <v>16</v>
      </c>
      <c r="R2" s="108">
        <v>17</v>
      </c>
      <c r="S2" s="108">
        <v>18</v>
      </c>
      <c r="T2" s="108">
        <v>19</v>
      </c>
      <c r="U2" s="108">
        <v>20</v>
      </c>
    </row>
    <row r="3" spans="1:21" ht="15">
      <c r="A3" s="160" t="s">
        <v>67</v>
      </c>
      <c r="B3" s="160" t="s">
        <v>68</v>
      </c>
      <c r="C3" s="160" t="s">
        <v>69</v>
      </c>
      <c r="D3" s="161" t="s">
        <v>86</v>
      </c>
      <c r="E3" s="161" t="s">
        <v>89</v>
      </c>
      <c r="F3" s="161" t="s">
        <v>90</v>
      </c>
      <c r="G3" s="161" t="s">
        <v>91</v>
      </c>
      <c r="H3" s="161" t="s">
        <v>92</v>
      </c>
      <c r="I3" s="161" t="s">
        <v>93</v>
      </c>
      <c r="J3" s="161" t="s">
        <v>94</v>
      </c>
      <c r="K3" s="161" t="s">
        <v>95</v>
      </c>
      <c r="L3" s="161" t="s">
        <v>96</v>
      </c>
      <c r="M3" s="161" t="s">
        <v>97</v>
      </c>
      <c r="N3" s="161" t="s">
        <v>98</v>
      </c>
      <c r="O3" s="161" t="s">
        <v>99</v>
      </c>
      <c r="P3" s="161" t="s">
        <v>100</v>
      </c>
      <c r="Q3" s="161" t="s">
        <v>101</v>
      </c>
      <c r="R3" s="161" t="s">
        <v>102</v>
      </c>
      <c r="S3" s="161" t="s">
        <v>103</v>
      </c>
      <c r="T3" s="161" t="s">
        <v>70</v>
      </c>
      <c r="U3" s="128" t="s">
        <v>78</v>
      </c>
    </row>
    <row r="4" spans="1:21" ht="15">
      <c r="A4" s="160">
        <v>33</v>
      </c>
      <c r="B4" s="160" t="s">
        <v>63</v>
      </c>
      <c r="C4" s="162" t="s">
        <v>71</v>
      </c>
      <c r="D4" s="165">
        <v>0.91</v>
      </c>
      <c r="E4" s="165">
        <v>0.92</v>
      </c>
      <c r="F4" s="165">
        <v>0.93</v>
      </c>
      <c r="G4" s="165">
        <v>0.91</v>
      </c>
      <c r="H4" s="165">
        <v>0.88</v>
      </c>
      <c r="I4" s="165">
        <v>0.87</v>
      </c>
      <c r="J4" s="165">
        <v>0.89</v>
      </c>
      <c r="K4" s="165">
        <v>0.9</v>
      </c>
      <c r="L4" s="165">
        <v>0.93</v>
      </c>
      <c r="M4" s="165">
        <v>0.94</v>
      </c>
      <c r="N4" s="165">
        <v>0.96</v>
      </c>
      <c r="O4" s="165">
        <v>0.97</v>
      </c>
      <c r="P4" s="165">
        <v>0.97</v>
      </c>
      <c r="Q4" s="165">
        <v>0.97</v>
      </c>
      <c r="R4" s="165">
        <v>0.97</v>
      </c>
      <c r="S4" s="165">
        <v>0.97</v>
      </c>
      <c r="T4" s="165">
        <v>0.97</v>
      </c>
      <c r="U4" s="165">
        <v>0.93</v>
      </c>
    </row>
    <row r="5" spans="1:21" ht="15">
      <c r="A5" s="160">
        <v>1</v>
      </c>
      <c r="B5" s="160" t="s">
        <v>31</v>
      </c>
      <c r="C5" s="163" t="s">
        <v>71</v>
      </c>
      <c r="D5" s="165">
        <v>0.93</v>
      </c>
      <c r="E5" s="165">
        <v>0.93</v>
      </c>
      <c r="F5" s="165">
        <v>0.95</v>
      </c>
      <c r="G5" s="165">
        <v>0.91</v>
      </c>
      <c r="H5" s="165">
        <v>0.85</v>
      </c>
      <c r="I5" s="165">
        <v>0.9</v>
      </c>
      <c r="J5" s="165">
        <v>0.9</v>
      </c>
      <c r="K5" s="165">
        <v>0.9</v>
      </c>
      <c r="L5" s="165">
        <v>0.93</v>
      </c>
      <c r="M5" s="165">
        <v>0.93</v>
      </c>
      <c r="N5" s="165">
        <v>0.97</v>
      </c>
      <c r="O5" s="165">
        <v>0.97</v>
      </c>
      <c r="P5" s="165">
        <v>0.97</v>
      </c>
      <c r="Q5" s="165">
        <v>0.99</v>
      </c>
      <c r="R5" s="165">
        <v>0.99</v>
      </c>
      <c r="S5" s="165">
        <v>0.99</v>
      </c>
      <c r="T5" s="165">
        <v>0.99</v>
      </c>
      <c r="U5" s="165">
        <v>0.93</v>
      </c>
    </row>
    <row r="6" spans="1:21" ht="15">
      <c r="A6" s="160">
        <v>2</v>
      </c>
      <c r="B6" s="160" t="s">
        <v>32</v>
      </c>
      <c r="C6" s="163" t="s">
        <v>71</v>
      </c>
      <c r="D6" s="165">
        <v>0.92</v>
      </c>
      <c r="E6" s="165">
        <v>0.95</v>
      </c>
      <c r="F6" s="165">
        <v>0.95</v>
      </c>
      <c r="G6" s="165">
        <v>0.93</v>
      </c>
      <c r="H6" s="165">
        <v>0.89</v>
      </c>
      <c r="I6" s="165">
        <v>0.91</v>
      </c>
      <c r="J6" s="165">
        <v>0.9</v>
      </c>
      <c r="K6" s="165">
        <v>0.9</v>
      </c>
      <c r="L6" s="165">
        <v>0.96</v>
      </c>
      <c r="M6" s="165">
        <v>0.96</v>
      </c>
      <c r="N6" s="165">
        <v>0.98</v>
      </c>
      <c r="O6" s="165">
        <v>0.98</v>
      </c>
      <c r="P6" s="165">
        <v>0.97</v>
      </c>
      <c r="Q6" s="165">
        <v>0.99</v>
      </c>
      <c r="R6" s="165">
        <v>1</v>
      </c>
      <c r="S6" s="165">
        <v>0.99</v>
      </c>
      <c r="T6" s="165">
        <v>0.99</v>
      </c>
      <c r="U6" s="165">
        <v>0.95</v>
      </c>
    </row>
    <row r="7" spans="1:21" ht="15">
      <c r="A7" s="160">
        <v>3</v>
      </c>
      <c r="B7" s="160" t="s">
        <v>33</v>
      </c>
      <c r="C7" s="163" t="s">
        <v>71</v>
      </c>
      <c r="D7" s="165">
        <v>0.94</v>
      </c>
      <c r="E7" s="165">
        <v>0.93</v>
      </c>
      <c r="F7" s="165">
        <v>0.91</v>
      </c>
      <c r="G7" s="165">
        <v>0.92</v>
      </c>
      <c r="H7" s="165">
        <v>0.88</v>
      </c>
      <c r="I7" s="165">
        <v>0.88</v>
      </c>
      <c r="J7" s="165">
        <v>0.91</v>
      </c>
      <c r="K7" s="165">
        <v>0.94</v>
      </c>
      <c r="L7" s="165">
        <v>0.95</v>
      </c>
      <c r="M7" s="165">
        <v>0.93</v>
      </c>
      <c r="N7" s="165">
        <v>0.97</v>
      </c>
      <c r="O7" s="165">
        <v>0.97</v>
      </c>
      <c r="P7" s="165">
        <v>0.97</v>
      </c>
      <c r="Q7" s="165">
        <v>0.98</v>
      </c>
      <c r="R7" s="165">
        <v>0.97</v>
      </c>
      <c r="S7" s="165">
        <v>0.98</v>
      </c>
      <c r="T7" s="165">
        <v>0.98</v>
      </c>
      <c r="U7" s="165">
        <v>0.94</v>
      </c>
    </row>
    <row r="8" spans="1:21" ht="15">
      <c r="A8" s="160">
        <v>4</v>
      </c>
      <c r="B8" s="160" t="s">
        <v>34</v>
      </c>
      <c r="C8" s="163" t="s">
        <v>71</v>
      </c>
      <c r="D8" s="165">
        <v>0.89</v>
      </c>
      <c r="E8" s="165">
        <v>0.88</v>
      </c>
      <c r="F8" s="165">
        <v>0.93</v>
      </c>
      <c r="G8" s="165">
        <v>0.93</v>
      </c>
      <c r="H8" s="165">
        <v>0.91</v>
      </c>
      <c r="I8" s="165">
        <v>0.9</v>
      </c>
      <c r="J8" s="165">
        <v>0.9</v>
      </c>
      <c r="K8" s="165">
        <v>0.94</v>
      </c>
      <c r="L8" s="165">
        <v>0.95</v>
      </c>
      <c r="M8" s="165">
        <v>0.95</v>
      </c>
      <c r="N8" s="165">
        <v>0.96</v>
      </c>
      <c r="O8" s="165">
        <v>0.98</v>
      </c>
      <c r="P8" s="165">
        <v>0.97</v>
      </c>
      <c r="Q8" s="165">
        <v>0.96</v>
      </c>
      <c r="R8" s="165">
        <v>0.96</v>
      </c>
      <c r="S8" s="165">
        <v>0.96</v>
      </c>
      <c r="T8" s="165">
        <v>0.96</v>
      </c>
      <c r="U8" s="165">
        <v>0.94</v>
      </c>
    </row>
    <row r="9" spans="1:21" ht="15">
      <c r="A9" s="160">
        <v>5</v>
      </c>
      <c r="B9" s="160" t="s">
        <v>35</v>
      </c>
      <c r="C9" s="163" t="s">
        <v>71</v>
      </c>
      <c r="D9" s="165">
        <v>0.94</v>
      </c>
      <c r="E9" s="165">
        <v>0.96</v>
      </c>
      <c r="F9" s="165">
        <v>0.96</v>
      </c>
      <c r="G9" s="165">
        <v>0.95</v>
      </c>
      <c r="H9" s="165">
        <v>0.93</v>
      </c>
      <c r="I9" s="165">
        <v>0.92</v>
      </c>
      <c r="J9" s="165">
        <v>0.92</v>
      </c>
      <c r="K9" s="165">
        <v>0.91</v>
      </c>
      <c r="L9" s="165">
        <v>0.95</v>
      </c>
      <c r="M9" s="165">
        <v>0.96</v>
      </c>
      <c r="N9" s="165">
        <v>0.96</v>
      </c>
      <c r="O9" s="165">
        <v>0.98</v>
      </c>
      <c r="P9" s="165">
        <v>0.98</v>
      </c>
      <c r="Q9" s="165">
        <v>0.99</v>
      </c>
      <c r="R9" s="165">
        <v>0.99</v>
      </c>
      <c r="S9" s="165">
        <v>0.99</v>
      </c>
      <c r="T9" s="165">
        <v>0.99</v>
      </c>
      <c r="U9" s="165">
        <v>0.96</v>
      </c>
    </row>
    <row r="10" spans="1:21" ht="15">
      <c r="A10" s="160">
        <v>6</v>
      </c>
      <c r="B10" s="160" t="s">
        <v>36</v>
      </c>
      <c r="C10" s="163" t="s">
        <v>71</v>
      </c>
      <c r="D10" s="165">
        <v>0.95</v>
      </c>
      <c r="E10" s="165">
        <v>0.95</v>
      </c>
      <c r="F10" s="165">
        <v>0.94</v>
      </c>
      <c r="G10" s="165">
        <v>0.93</v>
      </c>
      <c r="H10" s="165">
        <v>0.9</v>
      </c>
      <c r="I10" s="165">
        <v>0.91</v>
      </c>
      <c r="J10" s="165">
        <v>0.9</v>
      </c>
      <c r="K10" s="165">
        <v>0.9</v>
      </c>
      <c r="L10" s="165">
        <v>0.93</v>
      </c>
      <c r="M10" s="165">
        <v>0.96</v>
      </c>
      <c r="N10" s="165">
        <v>0.96</v>
      </c>
      <c r="O10" s="165">
        <v>0.98</v>
      </c>
      <c r="P10" s="165">
        <v>0.98</v>
      </c>
      <c r="Q10" s="165">
        <v>0.97</v>
      </c>
      <c r="R10" s="165">
        <v>0.98</v>
      </c>
      <c r="S10" s="165">
        <v>0.98</v>
      </c>
      <c r="T10" s="165">
        <v>0.97</v>
      </c>
      <c r="U10" s="165">
        <v>0.94</v>
      </c>
    </row>
    <row r="11" spans="1:21" ht="15">
      <c r="A11" s="160">
        <v>7</v>
      </c>
      <c r="B11" s="160" t="s">
        <v>37</v>
      </c>
      <c r="C11" s="163" t="s">
        <v>71</v>
      </c>
      <c r="D11" s="165">
        <v>0.9</v>
      </c>
      <c r="E11" s="165">
        <v>0.91</v>
      </c>
      <c r="F11" s="165">
        <v>0.94</v>
      </c>
      <c r="G11" s="165">
        <v>0.92</v>
      </c>
      <c r="H11" s="165">
        <v>0.88</v>
      </c>
      <c r="I11" s="165">
        <v>0.88</v>
      </c>
      <c r="J11" s="165">
        <v>0.91</v>
      </c>
      <c r="K11" s="165">
        <v>0.92</v>
      </c>
      <c r="L11" s="165">
        <v>0.93</v>
      </c>
      <c r="M11" s="165">
        <v>0.93</v>
      </c>
      <c r="N11" s="165">
        <v>0.95</v>
      </c>
      <c r="O11" s="165">
        <v>0.97</v>
      </c>
      <c r="P11" s="165">
        <v>0.98</v>
      </c>
      <c r="Q11" s="165">
        <v>0.98</v>
      </c>
      <c r="R11" s="165">
        <v>0.98</v>
      </c>
      <c r="S11" s="165">
        <v>0.97</v>
      </c>
      <c r="T11" s="165">
        <v>0.97</v>
      </c>
      <c r="U11" s="165">
        <v>0.93</v>
      </c>
    </row>
    <row r="12" spans="1:21" ht="15">
      <c r="A12" s="160">
        <v>8</v>
      </c>
      <c r="B12" s="160" t="s">
        <v>38</v>
      </c>
      <c r="C12" s="163" t="s">
        <v>71</v>
      </c>
      <c r="D12" s="165">
        <v>0.92</v>
      </c>
      <c r="E12" s="165">
        <v>0.93</v>
      </c>
      <c r="F12" s="165">
        <v>0.94</v>
      </c>
      <c r="G12" s="165">
        <v>0.93</v>
      </c>
      <c r="H12" s="165">
        <v>0.91</v>
      </c>
      <c r="I12" s="165">
        <v>0.92</v>
      </c>
      <c r="J12" s="165">
        <v>0.94</v>
      </c>
      <c r="K12" s="165">
        <v>0.94</v>
      </c>
      <c r="L12" s="165">
        <v>0.96</v>
      </c>
      <c r="M12" s="165">
        <v>0.95</v>
      </c>
      <c r="N12" s="165">
        <v>0.95</v>
      </c>
      <c r="O12" s="165">
        <v>0.98</v>
      </c>
      <c r="P12" s="165">
        <v>0.97</v>
      </c>
      <c r="Q12" s="165">
        <v>0.98</v>
      </c>
      <c r="R12" s="165">
        <v>0.98</v>
      </c>
      <c r="S12" s="165">
        <v>0.98</v>
      </c>
      <c r="T12" s="165">
        <v>0.98</v>
      </c>
      <c r="U12" s="165">
        <v>0.95</v>
      </c>
    </row>
    <row r="13" spans="1:21" ht="15">
      <c r="A13" s="160">
        <v>9</v>
      </c>
      <c r="B13" s="160" t="s">
        <v>39</v>
      </c>
      <c r="C13" s="163" t="s">
        <v>71</v>
      </c>
      <c r="D13" s="165">
        <v>0.89</v>
      </c>
      <c r="E13" s="165">
        <v>0.87</v>
      </c>
      <c r="F13" s="165">
        <v>0.87</v>
      </c>
      <c r="G13" s="165">
        <v>0.89</v>
      </c>
      <c r="H13" s="165">
        <v>0.87</v>
      </c>
      <c r="I13" s="165">
        <v>0.83</v>
      </c>
      <c r="J13" s="165">
        <v>0.88</v>
      </c>
      <c r="K13" s="165">
        <v>0.91</v>
      </c>
      <c r="L13" s="165">
        <v>0.9</v>
      </c>
      <c r="M13" s="165">
        <v>0.93</v>
      </c>
      <c r="N13" s="165">
        <v>0.94</v>
      </c>
      <c r="O13" s="165">
        <v>0.97</v>
      </c>
      <c r="P13" s="165">
        <v>0.97</v>
      </c>
      <c r="Q13" s="165">
        <v>0.99</v>
      </c>
      <c r="R13" s="165">
        <v>0.98</v>
      </c>
      <c r="S13" s="165">
        <v>0.98</v>
      </c>
      <c r="T13" s="165">
        <v>0.98</v>
      </c>
      <c r="U13" s="165">
        <v>0.91</v>
      </c>
    </row>
    <row r="14" spans="1:21" ht="15">
      <c r="A14" s="160">
        <v>10</v>
      </c>
      <c r="B14" s="160" t="s">
        <v>40</v>
      </c>
      <c r="C14" s="163" t="s">
        <v>71</v>
      </c>
      <c r="D14" s="165">
        <v>0.92</v>
      </c>
      <c r="E14" s="165">
        <v>0.94</v>
      </c>
      <c r="F14" s="165">
        <v>0.94</v>
      </c>
      <c r="G14" s="165">
        <v>0.93</v>
      </c>
      <c r="H14" s="165">
        <v>0.91</v>
      </c>
      <c r="I14" s="165">
        <v>0.91</v>
      </c>
      <c r="J14" s="165">
        <v>0.93</v>
      </c>
      <c r="K14" s="165">
        <v>0.93</v>
      </c>
      <c r="L14" s="165">
        <v>0.95</v>
      </c>
      <c r="M14" s="165">
        <v>0.95</v>
      </c>
      <c r="N14" s="165">
        <v>0.95</v>
      </c>
      <c r="O14" s="165">
        <v>0.98</v>
      </c>
      <c r="P14" s="165">
        <v>0.98</v>
      </c>
      <c r="Q14" s="165">
        <v>0.97</v>
      </c>
      <c r="R14" s="165">
        <v>0.98</v>
      </c>
      <c r="S14" s="165">
        <v>0.97</v>
      </c>
      <c r="T14" s="165">
        <v>0.97</v>
      </c>
      <c r="U14" s="165">
        <v>0.95</v>
      </c>
    </row>
    <row r="15" spans="1:21" ht="15">
      <c r="A15" s="160">
        <v>11</v>
      </c>
      <c r="B15" s="160" t="s">
        <v>41</v>
      </c>
      <c r="C15" s="163" t="s">
        <v>71</v>
      </c>
      <c r="D15" s="165">
        <v>0.91</v>
      </c>
      <c r="E15" s="165">
        <v>0.92</v>
      </c>
      <c r="F15" s="165">
        <v>0.94</v>
      </c>
      <c r="G15" s="165">
        <v>0.93</v>
      </c>
      <c r="H15" s="165">
        <v>0.89</v>
      </c>
      <c r="I15" s="165">
        <v>0.91</v>
      </c>
      <c r="J15" s="165">
        <v>0.93</v>
      </c>
      <c r="K15" s="165">
        <v>0.94</v>
      </c>
      <c r="L15" s="165">
        <v>0.93</v>
      </c>
      <c r="M15" s="165">
        <v>0.94</v>
      </c>
      <c r="N15" s="165">
        <v>0.96</v>
      </c>
      <c r="O15" s="165">
        <v>0.97</v>
      </c>
      <c r="P15" s="165">
        <v>0.99</v>
      </c>
      <c r="Q15" s="165">
        <v>0.99</v>
      </c>
      <c r="R15" s="165">
        <v>0.98</v>
      </c>
      <c r="S15" s="165">
        <v>0.97</v>
      </c>
      <c r="T15" s="165">
        <v>0.97</v>
      </c>
      <c r="U15" s="165">
        <v>0.94</v>
      </c>
    </row>
    <row r="16" spans="1:21" ht="15">
      <c r="A16" s="160">
        <v>12</v>
      </c>
      <c r="B16" s="160" t="s">
        <v>42</v>
      </c>
      <c r="C16" s="163" t="s">
        <v>71</v>
      </c>
      <c r="D16" s="165">
        <v>0.94</v>
      </c>
      <c r="E16" s="165">
        <v>0.97</v>
      </c>
      <c r="F16" s="165">
        <v>0.97</v>
      </c>
      <c r="G16" s="165">
        <v>0.95</v>
      </c>
      <c r="H16" s="165">
        <v>0.93</v>
      </c>
      <c r="I16" s="165">
        <v>0.91</v>
      </c>
      <c r="J16" s="165">
        <v>0.93</v>
      </c>
      <c r="K16" s="165">
        <v>0.91</v>
      </c>
      <c r="L16" s="165">
        <v>0.96</v>
      </c>
      <c r="M16" s="165">
        <v>0.96</v>
      </c>
      <c r="N16" s="165">
        <v>0.96</v>
      </c>
      <c r="O16" s="165">
        <v>0.98</v>
      </c>
      <c r="P16" s="165">
        <v>0.98</v>
      </c>
      <c r="Q16" s="165">
        <v>0.99</v>
      </c>
      <c r="R16" s="165">
        <v>0.99</v>
      </c>
      <c r="S16" s="165">
        <v>0.99</v>
      </c>
      <c r="T16" s="165">
        <v>0.99</v>
      </c>
      <c r="U16" s="165">
        <v>0.96</v>
      </c>
    </row>
    <row r="17" spans="1:21" ht="15">
      <c r="A17" s="160">
        <v>13</v>
      </c>
      <c r="B17" s="160" t="s">
        <v>43</v>
      </c>
      <c r="C17" s="163" t="s">
        <v>71</v>
      </c>
      <c r="D17" s="165">
        <v>0.9</v>
      </c>
      <c r="E17" s="165">
        <v>0.92</v>
      </c>
      <c r="F17" s="165">
        <v>0.94</v>
      </c>
      <c r="G17" s="165">
        <v>0.92</v>
      </c>
      <c r="H17" s="165">
        <v>0.88</v>
      </c>
      <c r="I17" s="165">
        <v>0.9</v>
      </c>
      <c r="J17" s="165">
        <v>0.92</v>
      </c>
      <c r="K17" s="165">
        <v>0.93</v>
      </c>
      <c r="L17" s="165">
        <v>0.93</v>
      </c>
      <c r="M17" s="165">
        <v>0.93</v>
      </c>
      <c r="N17" s="165">
        <v>0.96</v>
      </c>
      <c r="O17" s="165">
        <v>0.97</v>
      </c>
      <c r="P17" s="165">
        <v>0.98</v>
      </c>
      <c r="Q17" s="165">
        <v>0.98</v>
      </c>
      <c r="R17" s="165">
        <v>0.98</v>
      </c>
      <c r="S17" s="165">
        <v>0.97</v>
      </c>
      <c r="T17" s="165">
        <v>0.97</v>
      </c>
      <c r="U17" s="165">
        <v>0.94</v>
      </c>
    </row>
    <row r="18" spans="1:21" ht="15">
      <c r="A18" s="160">
        <v>14</v>
      </c>
      <c r="B18" s="160" t="s">
        <v>44</v>
      </c>
      <c r="C18" s="163" t="s">
        <v>71</v>
      </c>
      <c r="D18" s="165">
        <v>0.87</v>
      </c>
      <c r="E18" s="165">
        <v>0.89</v>
      </c>
      <c r="F18" s="165">
        <v>0.91</v>
      </c>
      <c r="G18" s="165">
        <v>0.89</v>
      </c>
      <c r="H18" s="165">
        <v>0.83</v>
      </c>
      <c r="I18" s="165">
        <v>0.83</v>
      </c>
      <c r="J18" s="165">
        <v>0.87</v>
      </c>
      <c r="K18" s="165">
        <v>0.86</v>
      </c>
      <c r="L18" s="165">
        <v>0.92</v>
      </c>
      <c r="M18" s="165">
        <v>0.92</v>
      </c>
      <c r="N18" s="165">
        <v>0.94</v>
      </c>
      <c r="O18" s="165">
        <v>0.93</v>
      </c>
      <c r="P18" s="165">
        <v>0.96</v>
      </c>
      <c r="Q18" s="165">
        <v>0.98</v>
      </c>
      <c r="R18" s="165">
        <v>0.98</v>
      </c>
      <c r="S18" s="165">
        <v>0.98</v>
      </c>
      <c r="T18" s="165">
        <v>0.98</v>
      </c>
      <c r="U18" s="165">
        <v>0.9</v>
      </c>
    </row>
    <row r="19" spans="1:21" ht="15">
      <c r="A19" s="160">
        <v>15</v>
      </c>
      <c r="B19" s="160" t="s">
        <v>45</v>
      </c>
      <c r="C19" s="163" t="s">
        <v>71</v>
      </c>
      <c r="D19" s="165">
        <v>0.94</v>
      </c>
      <c r="E19" s="165">
        <v>0.94</v>
      </c>
      <c r="F19" s="165">
        <v>0.94</v>
      </c>
      <c r="G19" s="165">
        <v>0.92</v>
      </c>
      <c r="H19" s="165">
        <v>0.92</v>
      </c>
      <c r="I19" s="165">
        <v>0.91</v>
      </c>
      <c r="J19" s="165">
        <v>0.91</v>
      </c>
      <c r="K19" s="165">
        <v>0.91</v>
      </c>
      <c r="L19" s="165">
        <v>0.93</v>
      </c>
      <c r="M19" s="165">
        <v>0.95</v>
      </c>
      <c r="N19" s="165">
        <v>0.96</v>
      </c>
      <c r="O19" s="165">
        <v>0.97</v>
      </c>
      <c r="P19" s="165">
        <v>0.97</v>
      </c>
      <c r="Q19" s="165">
        <v>0.97</v>
      </c>
      <c r="R19" s="165">
        <v>0.97</v>
      </c>
      <c r="S19" s="165">
        <v>0.97</v>
      </c>
      <c r="T19" s="165">
        <v>0.97</v>
      </c>
      <c r="U19" s="165">
        <v>0.94</v>
      </c>
    </row>
    <row r="20" spans="1:21" ht="15">
      <c r="A20" s="160">
        <v>16</v>
      </c>
      <c r="B20" s="160" t="s">
        <v>46</v>
      </c>
      <c r="C20" s="163" t="s">
        <v>71</v>
      </c>
      <c r="D20" s="165">
        <v>0.93</v>
      </c>
      <c r="E20" s="165">
        <v>0.93</v>
      </c>
      <c r="F20" s="165">
        <v>0.94</v>
      </c>
      <c r="G20" s="165">
        <v>0.94</v>
      </c>
      <c r="H20" s="165">
        <v>0.93</v>
      </c>
      <c r="I20" s="165">
        <v>0.91</v>
      </c>
      <c r="J20" s="165">
        <v>0.91</v>
      </c>
      <c r="K20" s="165">
        <v>0.91</v>
      </c>
      <c r="L20" s="165">
        <v>0.93</v>
      </c>
      <c r="M20" s="165">
        <v>0.96</v>
      </c>
      <c r="N20" s="165">
        <v>0.96</v>
      </c>
      <c r="O20" s="165">
        <v>0.97</v>
      </c>
      <c r="P20" s="165">
        <v>0.97</v>
      </c>
      <c r="Q20" s="165">
        <v>0.98</v>
      </c>
      <c r="R20" s="165">
        <v>0.97</v>
      </c>
      <c r="S20" s="165">
        <v>0.97</v>
      </c>
      <c r="T20" s="165">
        <v>0.97</v>
      </c>
      <c r="U20" s="165">
        <v>0.94</v>
      </c>
    </row>
    <row r="21" spans="1:21" ht="15">
      <c r="A21" s="160">
        <v>17</v>
      </c>
      <c r="B21" s="160" t="s">
        <v>47</v>
      </c>
      <c r="C21" s="163" t="s">
        <v>71</v>
      </c>
      <c r="D21" s="165">
        <v>0.86</v>
      </c>
      <c r="E21" s="165">
        <v>0.87</v>
      </c>
      <c r="F21" s="165">
        <v>0.87</v>
      </c>
      <c r="G21" s="165">
        <v>0.86</v>
      </c>
      <c r="H21" s="165">
        <v>0.84</v>
      </c>
      <c r="I21" s="165">
        <v>0.81</v>
      </c>
      <c r="J21" s="165">
        <v>0.83</v>
      </c>
      <c r="K21" s="165">
        <v>0.84</v>
      </c>
      <c r="L21" s="165">
        <v>0.85</v>
      </c>
      <c r="M21" s="165">
        <v>0.91</v>
      </c>
      <c r="N21" s="165">
        <v>0.97</v>
      </c>
      <c r="O21" s="165">
        <v>0.97</v>
      </c>
      <c r="P21" s="165">
        <v>0.95</v>
      </c>
      <c r="Q21" s="165">
        <v>0.94</v>
      </c>
      <c r="R21" s="165">
        <v>0.95</v>
      </c>
      <c r="S21" s="165">
        <v>0.95</v>
      </c>
      <c r="T21" s="165">
        <v>0.95</v>
      </c>
      <c r="U21" s="165">
        <v>0.88</v>
      </c>
    </row>
    <row r="22" spans="1:21" ht="15">
      <c r="A22" s="160">
        <v>18</v>
      </c>
      <c r="B22" s="160" t="s">
        <v>48</v>
      </c>
      <c r="C22" s="163" t="s">
        <v>71</v>
      </c>
      <c r="D22" s="165">
        <v>0.89</v>
      </c>
      <c r="E22" s="165">
        <v>0.89</v>
      </c>
      <c r="F22" s="165">
        <v>0.93</v>
      </c>
      <c r="G22" s="165">
        <v>0.93</v>
      </c>
      <c r="H22" s="165">
        <v>0.9</v>
      </c>
      <c r="I22" s="165">
        <v>0.89</v>
      </c>
      <c r="J22" s="165">
        <v>0.91</v>
      </c>
      <c r="K22" s="165">
        <v>0.93</v>
      </c>
      <c r="L22" s="165">
        <v>0.95</v>
      </c>
      <c r="M22" s="165">
        <v>0.95</v>
      </c>
      <c r="N22" s="165">
        <v>0.96</v>
      </c>
      <c r="O22" s="165">
        <v>0.98</v>
      </c>
      <c r="P22" s="165">
        <v>0.97</v>
      </c>
      <c r="Q22" s="165">
        <v>0.96</v>
      </c>
      <c r="R22" s="165">
        <v>0.96</v>
      </c>
      <c r="S22" s="165">
        <v>0.96</v>
      </c>
      <c r="T22" s="165">
        <v>0.96</v>
      </c>
      <c r="U22" s="165">
        <v>0.94</v>
      </c>
    </row>
    <row r="23" spans="1:21" ht="15">
      <c r="A23" s="160">
        <v>19</v>
      </c>
      <c r="B23" s="160" t="s">
        <v>49</v>
      </c>
      <c r="C23" s="163" t="s">
        <v>71</v>
      </c>
      <c r="D23" s="165">
        <v>0.89</v>
      </c>
      <c r="E23" s="165">
        <v>0.91</v>
      </c>
      <c r="F23" s="165">
        <v>0.93</v>
      </c>
      <c r="G23" s="165">
        <v>0.92</v>
      </c>
      <c r="H23" s="165">
        <v>0.87</v>
      </c>
      <c r="I23" s="165">
        <v>0.82</v>
      </c>
      <c r="J23" s="165">
        <v>0.89</v>
      </c>
      <c r="K23" s="165">
        <v>0.91</v>
      </c>
      <c r="L23" s="165">
        <v>0.92</v>
      </c>
      <c r="M23" s="165">
        <v>0.92</v>
      </c>
      <c r="N23" s="165">
        <v>0.93</v>
      </c>
      <c r="O23" s="165">
        <v>0.96</v>
      </c>
      <c r="P23" s="165">
        <v>0.96</v>
      </c>
      <c r="Q23" s="165">
        <v>0.96</v>
      </c>
      <c r="R23" s="165">
        <v>0.97</v>
      </c>
      <c r="S23" s="165">
        <v>0.97</v>
      </c>
      <c r="T23" s="165">
        <v>0.97</v>
      </c>
      <c r="U23" s="165">
        <v>0.92</v>
      </c>
    </row>
    <row r="24" spans="1:21" ht="15">
      <c r="A24" s="160">
        <v>20</v>
      </c>
      <c r="B24" s="160" t="s">
        <v>50</v>
      </c>
      <c r="C24" s="163" t="s">
        <v>71</v>
      </c>
      <c r="D24" s="165">
        <v>0.95</v>
      </c>
      <c r="E24" s="165">
        <v>0.94</v>
      </c>
      <c r="F24" s="165">
        <v>0.95</v>
      </c>
      <c r="G24" s="165">
        <v>0.95</v>
      </c>
      <c r="H24" s="165">
        <v>0.92</v>
      </c>
      <c r="I24" s="165">
        <v>0.92</v>
      </c>
      <c r="J24" s="165">
        <v>0.91</v>
      </c>
      <c r="K24" s="165">
        <v>0.92</v>
      </c>
      <c r="L24" s="165">
        <v>0.97</v>
      </c>
      <c r="M24" s="165">
        <v>0.96</v>
      </c>
      <c r="N24" s="165">
        <v>0.97</v>
      </c>
      <c r="O24" s="165">
        <v>0.97</v>
      </c>
      <c r="P24" s="165">
        <v>0.99</v>
      </c>
      <c r="Q24" s="165">
        <v>0.99</v>
      </c>
      <c r="R24" s="165">
        <v>0.99</v>
      </c>
      <c r="S24" s="165">
        <v>0.99</v>
      </c>
      <c r="T24" s="165">
        <v>0.99</v>
      </c>
      <c r="U24" s="165">
        <v>0.96</v>
      </c>
    </row>
    <row r="25" spans="1:21" ht="15">
      <c r="A25" s="160">
        <v>21</v>
      </c>
      <c r="B25" s="160" t="s">
        <v>51</v>
      </c>
      <c r="C25" s="163" t="s">
        <v>71</v>
      </c>
      <c r="D25" s="165">
        <v>0.88</v>
      </c>
      <c r="E25" s="165">
        <v>0.88</v>
      </c>
      <c r="F25" s="165">
        <v>0.93</v>
      </c>
      <c r="G25" s="165">
        <v>0.93</v>
      </c>
      <c r="H25" s="165">
        <v>0.92</v>
      </c>
      <c r="I25" s="165">
        <v>0.89</v>
      </c>
      <c r="J25" s="165">
        <v>0.9</v>
      </c>
      <c r="K25" s="165">
        <v>0.95</v>
      </c>
      <c r="L25" s="165">
        <v>0.95</v>
      </c>
      <c r="M25" s="165">
        <v>0.95</v>
      </c>
      <c r="N25" s="165">
        <v>0.96</v>
      </c>
      <c r="O25" s="165">
        <v>0.97</v>
      </c>
      <c r="P25" s="165">
        <v>0.97</v>
      </c>
      <c r="Q25" s="165">
        <v>0.96</v>
      </c>
      <c r="R25" s="165">
        <v>0.96</v>
      </c>
      <c r="S25" s="165">
        <v>0.96</v>
      </c>
      <c r="T25" s="165">
        <v>0.97</v>
      </c>
      <c r="U25" s="165">
        <v>0.94</v>
      </c>
    </row>
    <row r="26" spans="1:21" ht="15">
      <c r="A26" s="160">
        <v>22</v>
      </c>
      <c r="B26" s="160" t="s">
        <v>52</v>
      </c>
      <c r="C26" s="163" t="s">
        <v>71</v>
      </c>
      <c r="D26" s="165">
        <v>0.92</v>
      </c>
      <c r="E26" s="165">
        <v>0.92</v>
      </c>
      <c r="F26" s="165">
        <v>0.91</v>
      </c>
      <c r="G26" s="165">
        <v>0.91</v>
      </c>
      <c r="H26" s="165">
        <v>0.89</v>
      </c>
      <c r="I26" s="165">
        <v>0.92</v>
      </c>
      <c r="J26" s="165">
        <v>0.93</v>
      </c>
      <c r="K26" s="165">
        <v>0.93</v>
      </c>
      <c r="L26" s="165">
        <v>0.95</v>
      </c>
      <c r="M26" s="165">
        <v>0.96</v>
      </c>
      <c r="N26" s="165">
        <v>0.96</v>
      </c>
      <c r="O26" s="165">
        <v>0.98</v>
      </c>
      <c r="P26" s="165">
        <v>0.97</v>
      </c>
      <c r="Q26" s="165">
        <v>0.97</v>
      </c>
      <c r="R26" s="165">
        <v>0.98</v>
      </c>
      <c r="S26" s="165">
        <v>0.98</v>
      </c>
      <c r="T26" s="165">
        <v>0.98</v>
      </c>
      <c r="U26" s="165">
        <v>0.94</v>
      </c>
    </row>
    <row r="27" spans="1:21" ht="15">
      <c r="A27" s="160">
        <v>23</v>
      </c>
      <c r="B27" s="160" t="s">
        <v>53</v>
      </c>
      <c r="C27" s="163" t="s">
        <v>71</v>
      </c>
      <c r="D27" s="165">
        <v>0.9</v>
      </c>
      <c r="E27" s="165">
        <v>0.91</v>
      </c>
      <c r="F27" s="165">
        <v>0.94</v>
      </c>
      <c r="G27" s="165">
        <v>0.91</v>
      </c>
      <c r="H27" s="165">
        <v>0.87</v>
      </c>
      <c r="I27" s="165">
        <v>0.87</v>
      </c>
      <c r="J27" s="165">
        <v>0.9</v>
      </c>
      <c r="K27" s="165">
        <v>0.91</v>
      </c>
      <c r="L27" s="165">
        <v>0.95</v>
      </c>
      <c r="M27" s="165">
        <v>0.95</v>
      </c>
      <c r="N27" s="165">
        <v>0.96</v>
      </c>
      <c r="O27" s="165">
        <v>0.97</v>
      </c>
      <c r="P27" s="165">
        <v>0.97</v>
      </c>
      <c r="Q27" s="165">
        <v>0.96</v>
      </c>
      <c r="R27" s="165">
        <v>0.96</v>
      </c>
      <c r="S27" s="165">
        <v>0.96</v>
      </c>
      <c r="T27" s="165">
        <v>0.96</v>
      </c>
      <c r="U27" s="165">
        <v>0.93</v>
      </c>
    </row>
    <row r="28" spans="1:21" ht="15">
      <c r="A28" s="160">
        <v>24</v>
      </c>
      <c r="B28" s="160" t="s">
        <v>54</v>
      </c>
      <c r="C28" s="163" t="s">
        <v>71</v>
      </c>
      <c r="D28" s="165">
        <v>0.92</v>
      </c>
      <c r="E28" s="165">
        <v>0.91</v>
      </c>
      <c r="F28" s="165">
        <v>0.92</v>
      </c>
      <c r="G28" s="165">
        <v>0.92</v>
      </c>
      <c r="H28" s="165">
        <v>0.88</v>
      </c>
      <c r="I28" s="165">
        <v>0.9</v>
      </c>
      <c r="J28" s="165">
        <v>0.91</v>
      </c>
      <c r="K28" s="165">
        <v>0.9</v>
      </c>
      <c r="L28" s="165">
        <v>0.95</v>
      </c>
      <c r="M28" s="165">
        <v>0.95</v>
      </c>
      <c r="N28" s="165">
        <v>0.94</v>
      </c>
      <c r="O28" s="165">
        <v>0.99</v>
      </c>
      <c r="P28" s="165">
        <v>0.96</v>
      </c>
      <c r="Q28" s="165">
        <v>0.94</v>
      </c>
      <c r="R28" s="165">
        <v>0.95</v>
      </c>
      <c r="S28" s="165">
        <v>0.93</v>
      </c>
      <c r="T28" s="165">
        <v>0.94</v>
      </c>
      <c r="U28" s="165">
        <v>0.93</v>
      </c>
    </row>
    <row r="29" spans="1:21" ht="15">
      <c r="A29" s="160">
        <v>25</v>
      </c>
      <c r="B29" s="160" t="s">
        <v>55</v>
      </c>
      <c r="C29" s="163" t="s">
        <v>71</v>
      </c>
      <c r="D29" s="165">
        <v>0.93</v>
      </c>
      <c r="E29" s="165">
        <v>0.93</v>
      </c>
      <c r="F29" s="165">
        <v>0.92</v>
      </c>
      <c r="G29" s="165">
        <v>0.92</v>
      </c>
      <c r="H29" s="165">
        <v>0.87</v>
      </c>
      <c r="I29" s="165">
        <v>0.86</v>
      </c>
      <c r="J29" s="165">
        <v>0.9</v>
      </c>
      <c r="K29" s="165">
        <v>0.93</v>
      </c>
      <c r="L29" s="165">
        <v>0.94</v>
      </c>
      <c r="M29" s="165">
        <v>0.93</v>
      </c>
      <c r="N29" s="165">
        <v>0.96</v>
      </c>
      <c r="O29" s="165">
        <v>0.97</v>
      </c>
      <c r="P29" s="165">
        <v>0.97</v>
      </c>
      <c r="Q29" s="165">
        <v>0.98</v>
      </c>
      <c r="R29" s="165">
        <v>0.97</v>
      </c>
      <c r="S29" s="165">
        <v>0.98</v>
      </c>
      <c r="T29" s="165">
        <v>0.98</v>
      </c>
      <c r="U29" s="165">
        <v>0.94</v>
      </c>
    </row>
    <row r="30" spans="1:21" ht="15">
      <c r="A30" s="160">
        <v>26</v>
      </c>
      <c r="B30" s="160" t="s">
        <v>56</v>
      </c>
      <c r="C30" s="163" t="s">
        <v>71</v>
      </c>
      <c r="D30" s="165">
        <v>0.9</v>
      </c>
      <c r="E30" s="165">
        <v>0.92</v>
      </c>
      <c r="F30" s="165">
        <v>0.93</v>
      </c>
      <c r="G30" s="165">
        <v>0.92</v>
      </c>
      <c r="H30" s="165">
        <v>0.89</v>
      </c>
      <c r="I30" s="165">
        <v>0.83</v>
      </c>
      <c r="J30" s="165">
        <v>0.9</v>
      </c>
      <c r="K30" s="165">
        <v>0.93</v>
      </c>
      <c r="L30" s="165">
        <v>0.93</v>
      </c>
      <c r="M30" s="165">
        <v>0.93</v>
      </c>
      <c r="N30" s="165">
        <v>0.94</v>
      </c>
      <c r="O30" s="165">
        <v>0.96</v>
      </c>
      <c r="P30" s="165">
        <v>0.97</v>
      </c>
      <c r="Q30" s="165">
        <v>0.98</v>
      </c>
      <c r="R30" s="165">
        <v>0.98</v>
      </c>
      <c r="S30" s="165">
        <v>0.97</v>
      </c>
      <c r="T30" s="165">
        <v>0.97</v>
      </c>
      <c r="U30" s="165">
        <v>0.93</v>
      </c>
    </row>
    <row r="31" spans="1:21" ht="15">
      <c r="A31" s="160">
        <v>27</v>
      </c>
      <c r="B31" s="160" t="s">
        <v>57</v>
      </c>
      <c r="C31" s="163" t="s">
        <v>71</v>
      </c>
      <c r="D31" s="165">
        <v>0.92</v>
      </c>
      <c r="E31" s="165">
        <v>0.94</v>
      </c>
      <c r="F31" s="165">
        <v>0.95</v>
      </c>
      <c r="G31" s="165">
        <v>0.92</v>
      </c>
      <c r="H31" s="165">
        <v>0.9</v>
      </c>
      <c r="I31" s="165">
        <v>0.9</v>
      </c>
      <c r="J31" s="165">
        <v>0.9</v>
      </c>
      <c r="K31" s="165">
        <v>0.9</v>
      </c>
      <c r="L31" s="165">
        <v>0.97</v>
      </c>
      <c r="M31" s="165">
        <v>0.96</v>
      </c>
      <c r="N31" s="165">
        <v>0.98</v>
      </c>
      <c r="O31" s="165">
        <v>0.98</v>
      </c>
      <c r="P31" s="165">
        <v>0.97</v>
      </c>
      <c r="Q31" s="165">
        <v>1</v>
      </c>
      <c r="R31" s="165">
        <v>0.99</v>
      </c>
      <c r="S31" s="165">
        <v>0.99</v>
      </c>
      <c r="T31" s="165">
        <v>0.99</v>
      </c>
      <c r="U31" s="165">
        <v>0.95</v>
      </c>
    </row>
    <row r="32" spans="1:21" ht="15">
      <c r="A32" s="160">
        <v>28</v>
      </c>
      <c r="B32" s="160" t="s">
        <v>58</v>
      </c>
      <c r="C32" s="163" t="s">
        <v>71</v>
      </c>
      <c r="D32" s="165">
        <v>0.92</v>
      </c>
      <c r="E32" s="165">
        <v>0.93</v>
      </c>
      <c r="F32" s="165">
        <v>0.94</v>
      </c>
      <c r="G32" s="165">
        <v>0.92</v>
      </c>
      <c r="H32" s="165">
        <v>0.9</v>
      </c>
      <c r="I32" s="165">
        <v>0.92</v>
      </c>
      <c r="J32" s="165">
        <v>0.94</v>
      </c>
      <c r="K32" s="165">
        <v>0.94</v>
      </c>
      <c r="L32" s="165">
        <v>0.95</v>
      </c>
      <c r="M32" s="165">
        <v>0.95</v>
      </c>
      <c r="N32" s="165">
        <v>0.96</v>
      </c>
      <c r="O32" s="165">
        <v>0.98</v>
      </c>
      <c r="P32" s="165">
        <v>0.98</v>
      </c>
      <c r="Q32" s="165">
        <v>0.98</v>
      </c>
      <c r="R32" s="165">
        <v>0.98</v>
      </c>
      <c r="S32" s="165">
        <v>0.98</v>
      </c>
      <c r="T32" s="165">
        <v>0.98</v>
      </c>
      <c r="U32" s="165">
        <v>0.95</v>
      </c>
    </row>
    <row r="33" spans="1:21" ht="15">
      <c r="A33" s="160">
        <v>29</v>
      </c>
      <c r="B33" s="160" t="s">
        <v>59</v>
      </c>
      <c r="C33" s="163" t="s">
        <v>71</v>
      </c>
      <c r="D33" s="165">
        <v>0.94</v>
      </c>
      <c r="E33" s="165">
        <v>0.95</v>
      </c>
      <c r="F33" s="165">
        <v>0.96</v>
      </c>
      <c r="G33" s="165">
        <v>0.94</v>
      </c>
      <c r="H33" s="165">
        <v>0.92</v>
      </c>
      <c r="I33" s="165">
        <v>0.92</v>
      </c>
      <c r="J33" s="165">
        <v>0.92</v>
      </c>
      <c r="K33" s="165">
        <v>0.92</v>
      </c>
      <c r="L33" s="165">
        <v>0.95</v>
      </c>
      <c r="M33" s="165">
        <v>0.95</v>
      </c>
      <c r="N33" s="165">
        <v>0.96</v>
      </c>
      <c r="O33" s="165">
        <v>0.98</v>
      </c>
      <c r="P33" s="165">
        <v>0.98</v>
      </c>
      <c r="Q33" s="165">
        <v>0.98</v>
      </c>
      <c r="R33" s="165">
        <v>0.98</v>
      </c>
      <c r="S33" s="165">
        <v>0.98</v>
      </c>
      <c r="T33" s="165">
        <v>0.98</v>
      </c>
      <c r="U33" s="165">
        <v>0.95</v>
      </c>
    </row>
    <row r="34" spans="1:21" ht="15">
      <c r="A34" s="160">
        <v>30</v>
      </c>
      <c r="B34" s="160" t="s">
        <v>60</v>
      </c>
      <c r="C34" s="163" t="s">
        <v>71</v>
      </c>
      <c r="D34" s="165">
        <v>0.93</v>
      </c>
      <c r="E34" s="165">
        <v>0.92</v>
      </c>
      <c r="F34" s="165">
        <v>0.92</v>
      </c>
      <c r="G34" s="165">
        <v>0.92</v>
      </c>
      <c r="H34" s="165">
        <v>0.89</v>
      </c>
      <c r="I34" s="165">
        <v>0.87</v>
      </c>
      <c r="J34" s="165">
        <v>0.91</v>
      </c>
      <c r="K34" s="165">
        <v>0.93</v>
      </c>
      <c r="L34" s="165">
        <v>0.94</v>
      </c>
      <c r="M34" s="165">
        <v>0.93</v>
      </c>
      <c r="N34" s="165">
        <v>0.96</v>
      </c>
      <c r="O34" s="165">
        <v>0.97</v>
      </c>
      <c r="P34" s="165">
        <v>0.97</v>
      </c>
      <c r="Q34" s="165">
        <v>0.98</v>
      </c>
      <c r="R34" s="165">
        <v>0.97</v>
      </c>
      <c r="S34" s="165">
        <v>0.98</v>
      </c>
      <c r="T34" s="165">
        <v>0.98</v>
      </c>
      <c r="U34" s="165">
        <v>0.94</v>
      </c>
    </row>
    <row r="35" spans="1:21" ht="15">
      <c r="A35" s="160">
        <v>31</v>
      </c>
      <c r="B35" s="160" t="s">
        <v>61</v>
      </c>
      <c r="C35" s="163" t="s">
        <v>71</v>
      </c>
      <c r="D35" s="165">
        <v>0.9</v>
      </c>
      <c r="E35" s="165">
        <v>0.92</v>
      </c>
      <c r="F35" s="165">
        <v>0.94</v>
      </c>
      <c r="G35" s="165">
        <v>0.92</v>
      </c>
      <c r="H35" s="165">
        <v>0.88</v>
      </c>
      <c r="I35" s="165">
        <v>0.88</v>
      </c>
      <c r="J35" s="165">
        <v>0.91</v>
      </c>
      <c r="K35" s="165">
        <v>0.92</v>
      </c>
      <c r="L35" s="165">
        <v>0.96</v>
      </c>
      <c r="M35" s="165">
        <v>0.96</v>
      </c>
      <c r="N35" s="165">
        <v>0.97</v>
      </c>
      <c r="O35" s="165">
        <v>0.98</v>
      </c>
      <c r="P35" s="165">
        <v>0.98</v>
      </c>
      <c r="Q35" s="165">
        <v>0.96</v>
      </c>
      <c r="R35" s="165">
        <v>0.96</v>
      </c>
      <c r="S35" s="165">
        <v>0.96</v>
      </c>
      <c r="T35" s="165">
        <v>0.96</v>
      </c>
      <c r="U35" s="165">
        <v>0.94</v>
      </c>
    </row>
    <row r="36" spans="1:21" ht="15">
      <c r="A36" s="160">
        <v>32</v>
      </c>
      <c r="B36" s="163" t="s">
        <v>62</v>
      </c>
      <c r="C36" s="163" t="s">
        <v>71</v>
      </c>
      <c r="D36" s="165">
        <v>0.89</v>
      </c>
      <c r="E36" s="165">
        <v>0.89</v>
      </c>
      <c r="F36" s="165">
        <v>0.93</v>
      </c>
      <c r="G36" s="165">
        <v>0.93</v>
      </c>
      <c r="H36" s="165">
        <v>0.89</v>
      </c>
      <c r="I36" s="165">
        <v>0.88</v>
      </c>
      <c r="J36" s="165">
        <v>0.9</v>
      </c>
      <c r="K36" s="165">
        <v>0.93</v>
      </c>
      <c r="L36" s="165">
        <v>0.96</v>
      </c>
      <c r="M36" s="165">
        <v>0.95</v>
      </c>
      <c r="N36" s="165">
        <v>0.96</v>
      </c>
      <c r="O36" s="165">
        <v>0.98</v>
      </c>
      <c r="P36" s="165">
        <v>0.97</v>
      </c>
      <c r="Q36" s="165">
        <v>0.96</v>
      </c>
      <c r="R36" s="165">
        <v>0.96</v>
      </c>
      <c r="S36" s="165">
        <v>0.96</v>
      </c>
      <c r="T36" s="165">
        <v>0.96</v>
      </c>
      <c r="U36" s="165">
        <v>0.94</v>
      </c>
    </row>
    <row r="37" spans="1:21" ht="15">
      <c r="A37" s="160">
        <v>33</v>
      </c>
      <c r="B37" s="160" t="s">
        <v>63</v>
      </c>
      <c r="C37" s="163" t="s">
        <v>120</v>
      </c>
      <c r="D37" s="165">
        <v>0.91</v>
      </c>
      <c r="E37" s="165">
        <v>0.92</v>
      </c>
      <c r="F37" s="165">
        <v>0.93</v>
      </c>
      <c r="G37" s="165">
        <v>0.92</v>
      </c>
      <c r="H37" s="165">
        <v>0.89</v>
      </c>
      <c r="I37" s="165">
        <v>0.89</v>
      </c>
      <c r="J37" s="165">
        <v>0.92</v>
      </c>
      <c r="K37" s="165">
        <v>0.93</v>
      </c>
      <c r="L37" s="165">
        <v>0.95</v>
      </c>
      <c r="M37" s="165">
        <v>0.96</v>
      </c>
      <c r="N37" s="165">
        <v>0.97</v>
      </c>
      <c r="O37" s="165">
        <v>0.98</v>
      </c>
      <c r="P37" s="165">
        <v>0.98</v>
      </c>
      <c r="Q37" s="165">
        <v>0.98</v>
      </c>
      <c r="R37" s="165">
        <v>0.98</v>
      </c>
      <c r="S37" s="165">
        <v>0.98</v>
      </c>
      <c r="T37" s="165">
        <v>0.98</v>
      </c>
      <c r="U37" s="165">
        <v>0.94</v>
      </c>
    </row>
    <row r="38" spans="1:21" ht="15">
      <c r="A38" s="160">
        <v>1</v>
      </c>
      <c r="B38" s="160" t="s">
        <v>31</v>
      </c>
      <c r="C38" s="163" t="s">
        <v>120</v>
      </c>
      <c r="D38" s="165">
        <v>0.93</v>
      </c>
      <c r="E38" s="165">
        <v>0.93</v>
      </c>
      <c r="F38" s="165">
        <v>0.95</v>
      </c>
      <c r="G38" s="165">
        <v>0.93</v>
      </c>
      <c r="H38" s="165">
        <v>0.92</v>
      </c>
      <c r="I38" s="165">
        <v>0.9</v>
      </c>
      <c r="J38" s="165">
        <v>0.93</v>
      </c>
      <c r="K38" s="165">
        <v>0.93</v>
      </c>
      <c r="L38" s="165">
        <v>0.94</v>
      </c>
      <c r="M38" s="165">
        <v>0.94</v>
      </c>
      <c r="N38" s="165">
        <v>0.98</v>
      </c>
      <c r="O38" s="165">
        <v>0.98</v>
      </c>
      <c r="P38" s="165">
        <v>0.99</v>
      </c>
      <c r="Q38" s="165">
        <v>0.99</v>
      </c>
      <c r="R38" s="165">
        <v>0.99</v>
      </c>
      <c r="S38" s="165">
        <v>0.99</v>
      </c>
      <c r="T38" s="165">
        <v>0.99</v>
      </c>
      <c r="U38" s="165">
        <v>0.95</v>
      </c>
    </row>
    <row r="39" spans="1:21" ht="15">
      <c r="A39" s="160">
        <v>2</v>
      </c>
      <c r="B39" s="160" t="s">
        <v>32</v>
      </c>
      <c r="C39" s="163" t="s">
        <v>120</v>
      </c>
      <c r="D39" s="165">
        <v>0.92</v>
      </c>
      <c r="E39" s="165">
        <v>0.94</v>
      </c>
      <c r="F39" s="165">
        <v>0.95</v>
      </c>
      <c r="G39" s="165">
        <v>0.93</v>
      </c>
      <c r="H39" s="165">
        <v>0.9</v>
      </c>
      <c r="I39" s="165">
        <v>0.91</v>
      </c>
      <c r="J39" s="165">
        <v>0.96</v>
      </c>
      <c r="K39" s="165">
        <v>0.96</v>
      </c>
      <c r="L39" s="165">
        <v>0.96</v>
      </c>
      <c r="M39" s="165">
        <v>0.96</v>
      </c>
      <c r="N39" s="165">
        <v>0.99</v>
      </c>
      <c r="O39" s="165">
        <v>0.99</v>
      </c>
      <c r="P39" s="165">
        <v>0.99</v>
      </c>
      <c r="Q39" s="165">
        <v>0.99</v>
      </c>
      <c r="R39" s="165">
        <v>0.99</v>
      </c>
      <c r="S39" s="165">
        <v>0.99</v>
      </c>
      <c r="T39" s="165">
        <v>0.99</v>
      </c>
      <c r="U39" s="165">
        <v>0.96</v>
      </c>
    </row>
    <row r="40" spans="1:21" ht="15">
      <c r="A40" s="160">
        <v>3</v>
      </c>
      <c r="B40" s="160" t="s">
        <v>33</v>
      </c>
      <c r="C40" s="163" t="s">
        <v>120</v>
      </c>
      <c r="D40" s="165">
        <v>0.94</v>
      </c>
      <c r="E40" s="165">
        <v>0.93</v>
      </c>
      <c r="F40" s="165">
        <v>0.92</v>
      </c>
      <c r="G40" s="165">
        <v>0.92</v>
      </c>
      <c r="H40" s="165">
        <v>0.89</v>
      </c>
      <c r="I40" s="165">
        <v>0.89</v>
      </c>
      <c r="J40" s="165">
        <v>0.91</v>
      </c>
      <c r="K40" s="165">
        <v>0.95</v>
      </c>
      <c r="L40" s="165">
        <v>0.97</v>
      </c>
      <c r="M40" s="165">
        <v>0.96</v>
      </c>
      <c r="N40" s="165">
        <v>0.97</v>
      </c>
      <c r="O40" s="165">
        <v>0.97</v>
      </c>
      <c r="P40" s="165">
        <v>0.99</v>
      </c>
      <c r="Q40" s="165">
        <v>0.98</v>
      </c>
      <c r="R40" s="165">
        <v>0.98</v>
      </c>
      <c r="S40" s="165">
        <v>0.98</v>
      </c>
      <c r="T40" s="165">
        <v>0.98</v>
      </c>
      <c r="U40" s="165">
        <v>0.95</v>
      </c>
    </row>
    <row r="41" spans="1:21" ht="15">
      <c r="A41" s="160">
        <v>4</v>
      </c>
      <c r="B41" s="160" t="s">
        <v>34</v>
      </c>
      <c r="C41" s="163" t="s">
        <v>120</v>
      </c>
      <c r="D41" s="165">
        <v>0.89</v>
      </c>
      <c r="E41" s="165">
        <v>0.89</v>
      </c>
      <c r="F41" s="165">
        <v>0.93</v>
      </c>
      <c r="G41" s="165">
        <v>0.93</v>
      </c>
      <c r="H41" s="165">
        <v>0.9</v>
      </c>
      <c r="I41" s="165">
        <v>0.89</v>
      </c>
      <c r="J41" s="165">
        <v>0.93</v>
      </c>
      <c r="K41" s="165">
        <v>0.93</v>
      </c>
      <c r="L41" s="165">
        <v>0.96</v>
      </c>
      <c r="M41" s="165">
        <v>0.96</v>
      </c>
      <c r="N41" s="165">
        <v>0.98</v>
      </c>
      <c r="O41" s="165">
        <v>0.98</v>
      </c>
      <c r="P41" s="165">
        <v>0.96</v>
      </c>
      <c r="Q41" s="165">
        <v>0.97</v>
      </c>
      <c r="R41" s="165">
        <v>0.97</v>
      </c>
      <c r="S41" s="165">
        <v>0.97</v>
      </c>
      <c r="T41" s="165">
        <v>0.97</v>
      </c>
      <c r="U41" s="165">
        <v>0.95</v>
      </c>
    </row>
    <row r="42" spans="1:21" ht="15">
      <c r="A42" s="160">
        <v>5</v>
      </c>
      <c r="B42" s="160" t="s">
        <v>35</v>
      </c>
      <c r="C42" s="163" t="s">
        <v>120</v>
      </c>
      <c r="D42" s="165">
        <v>0.94</v>
      </c>
      <c r="E42" s="165">
        <v>0.96</v>
      </c>
      <c r="F42" s="165">
        <v>0.96</v>
      </c>
      <c r="G42" s="165">
        <v>0.95</v>
      </c>
      <c r="H42" s="165">
        <v>0.94</v>
      </c>
      <c r="I42" s="165">
        <v>0.91</v>
      </c>
      <c r="J42" s="165">
        <v>0.95</v>
      </c>
      <c r="K42" s="165">
        <v>0.96</v>
      </c>
      <c r="L42" s="165">
        <v>0.97</v>
      </c>
      <c r="M42" s="165">
        <v>0.98</v>
      </c>
      <c r="N42" s="165">
        <v>0.98</v>
      </c>
      <c r="O42" s="165">
        <v>0.98</v>
      </c>
      <c r="P42" s="165">
        <v>0.99</v>
      </c>
      <c r="Q42" s="165">
        <v>0.99</v>
      </c>
      <c r="R42" s="165">
        <v>0.99</v>
      </c>
      <c r="S42" s="165">
        <v>0.99</v>
      </c>
      <c r="T42" s="165">
        <v>0.99</v>
      </c>
      <c r="U42" s="165">
        <v>0.97</v>
      </c>
    </row>
    <row r="43" spans="1:21" ht="15">
      <c r="A43" s="160">
        <v>6</v>
      </c>
      <c r="B43" s="160" t="s">
        <v>36</v>
      </c>
      <c r="C43" s="163" t="s">
        <v>120</v>
      </c>
      <c r="D43" s="165">
        <v>0.94</v>
      </c>
      <c r="E43" s="165">
        <v>0.94</v>
      </c>
      <c r="F43" s="165">
        <v>0.95</v>
      </c>
      <c r="G43" s="165">
        <v>0.94</v>
      </c>
      <c r="H43" s="165">
        <v>0.93</v>
      </c>
      <c r="I43" s="165">
        <v>0.93</v>
      </c>
      <c r="J43" s="165">
        <v>0.94</v>
      </c>
      <c r="K43" s="165">
        <v>0.95</v>
      </c>
      <c r="L43" s="165">
        <v>0.96</v>
      </c>
      <c r="M43" s="165">
        <v>0.97</v>
      </c>
      <c r="N43" s="165">
        <v>0.99</v>
      </c>
      <c r="O43" s="165">
        <v>0.99</v>
      </c>
      <c r="P43" s="165">
        <v>0.98</v>
      </c>
      <c r="Q43" s="165">
        <v>0.98</v>
      </c>
      <c r="R43" s="165">
        <v>0.99</v>
      </c>
      <c r="S43" s="165">
        <v>0.99</v>
      </c>
      <c r="T43" s="165">
        <v>0.99</v>
      </c>
      <c r="U43" s="165">
        <v>0.96</v>
      </c>
    </row>
    <row r="44" spans="1:21" ht="15">
      <c r="A44" s="160">
        <v>7</v>
      </c>
      <c r="B44" s="160" t="s">
        <v>37</v>
      </c>
      <c r="C44" s="163" t="s">
        <v>120</v>
      </c>
      <c r="D44" s="165">
        <v>0.9</v>
      </c>
      <c r="E44" s="165">
        <v>0.92</v>
      </c>
      <c r="F44" s="165">
        <v>0.94</v>
      </c>
      <c r="G44" s="165">
        <v>0.92</v>
      </c>
      <c r="H44" s="165">
        <v>0.91</v>
      </c>
      <c r="I44" s="165">
        <v>0.92</v>
      </c>
      <c r="J44" s="165">
        <v>0.93</v>
      </c>
      <c r="K44" s="165">
        <v>0.92</v>
      </c>
      <c r="L44" s="165">
        <v>0.92</v>
      </c>
      <c r="M44" s="165">
        <v>0.96</v>
      </c>
      <c r="N44" s="165">
        <v>0.96</v>
      </c>
      <c r="O44" s="165">
        <v>0.98</v>
      </c>
      <c r="P44" s="165">
        <v>0.98</v>
      </c>
      <c r="Q44" s="165">
        <v>0.98</v>
      </c>
      <c r="R44" s="165">
        <v>0.98</v>
      </c>
      <c r="S44" s="165">
        <v>0.98</v>
      </c>
      <c r="T44" s="165">
        <v>0.98</v>
      </c>
      <c r="U44" s="165">
        <v>0.94</v>
      </c>
    </row>
    <row r="45" spans="1:21" ht="15">
      <c r="A45" s="160">
        <v>8</v>
      </c>
      <c r="B45" s="160" t="s">
        <v>38</v>
      </c>
      <c r="C45" s="163" t="s">
        <v>120</v>
      </c>
      <c r="D45" s="165">
        <v>0.92</v>
      </c>
      <c r="E45" s="165">
        <v>0.94</v>
      </c>
      <c r="F45" s="165">
        <v>0.94</v>
      </c>
      <c r="G45" s="165">
        <v>0.93</v>
      </c>
      <c r="H45" s="165">
        <v>0.9</v>
      </c>
      <c r="I45" s="165">
        <v>0.93</v>
      </c>
      <c r="J45" s="165">
        <v>0.93</v>
      </c>
      <c r="K45" s="165">
        <v>0.95</v>
      </c>
      <c r="L45" s="165">
        <v>0.95</v>
      </c>
      <c r="M45" s="165">
        <v>0.96</v>
      </c>
      <c r="N45" s="165">
        <v>0.98</v>
      </c>
      <c r="O45" s="165">
        <v>0.98</v>
      </c>
      <c r="P45" s="165">
        <v>0.99</v>
      </c>
      <c r="Q45" s="165">
        <v>0.99</v>
      </c>
      <c r="R45" s="165">
        <v>0.99</v>
      </c>
      <c r="S45" s="165">
        <v>0.99</v>
      </c>
      <c r="T45" s="165">
        <v>0.99</v>
      </c>
      <c r="U45" s="165">
        <v>0.96</v>
      </c>
    </row>
    <row r="46" spans="1:21" ht="15">
      <c r="A46" s="160">
        <v>9</v>
      </c>
      <c r="B46" s="160" t="s">
        <v>39</v>
      </c>
      <c r="C46" s="163" t="s">
        <v>120</v>
      </c>
      <c r="D46" s="165">
        <v>0.89</v>
      </c>
      <c r="E46" s="165">
        <v>0.88</v>
      </c>
      <c r="F46" s="165">
        <v>0.87</v>
      </c>
      <c r="G46" s="165">
        <v>0.89</v>
      </c>
      <c r="H46" s="165">
        <v>0.88</v>
      </c>
      <c r="I46" s="165">
        <v>0.87</v>
      </c>
      <c r="J46" s="165">
        <v>0.87</v>
      </c>
      <c r="K46" s="165">
        <v>0.92</v>
      </c>
      <c r="L46" s="165">
        <v>0.95</v>
      </c>
      <c r="M46" s="165">
        <v>0.95</v>
      </c>
      <c r="N46" s="165">
        <v>0.95</v>
      </c>
      <c r="O46" s="165">
        <v>0.97</v>
      </c>
      <c r="P46" s="165">
        <v>0.97</v>
      </c>
      <c r="Q46" s="165">
        <v>0.98</v>
      </c>
      <c r="R46" s="165">
        <v>0.98</v>
      </c>
      <c r="S46" s="165">
        <v>0.96</v>
      </c>
      <c r="T46" s="165">
        <v>0.96</v>
      </c>
      <c r="U46" s="165">
        <v>0.92</v>
      </c>
    </row>
    <row r="47" spans="1:21" ht="15">
      <c r="A47" s="160">
        <v>10</v>
      </c>
      <c r="B47" s="160" t="s">
        <v>40</v>
      </c>
      <c r="C47" s="163" t="s">
        <v>120</v>
      </c>
      <c r="D47" s="165">
        <v>0.91</v>
      </c>
      <c r="E47" s="165">
        <v>0.93</v>
      </c>
      <c r="F47" s="165">
        <v>0.94</v>
      </c>
      <c r="G47" s="165">
        <v>0.92</v>
      </c>
      <c r="H47" s="165">
        <v>0.89</v>
      </c>
      <c r="I47" s="165">
        <v>0.93</v>
      </c>
      <c r="J47" s="165">
        <v>0.93</v>
      </c>
      <c r="K47" s="165">
        <v>0.95</v>
      </c>
      <c r="L47" s="165">
        <v>0.95</v>
      </c>
      <c r="M47" s="165">
        <v>0.96</v>
      </c>
      <c r="N47" s="165">
        <v>0.98</v>
      </c>
      <c r="O47" s="165">
        <v>0.98</v>
      </c>
      <c r="P47" s="165">
        <v>0.99</v>
      </c>
      <c r="Q47" s="165">
        <v>0.99</v>
      </c>
      <c r="R47" s="165">
        <v>0.99</v>
      </c>
      <c r="S47" s="165">
        <v>0.99</v>
      </c>
      <c r="T47" s="165">
        <v>0.98</v>
      </c>
      <c r="U47" s="165">
        <v>0.95</v>
      </c>
    </row>
    <row r="48" spans="1:21" ht="15">
      <c r="A48" s="160">
        <v>11</v>
      </c>
      <c r="B48" s="160" t="s">
        <v>41</v>
      </c>
      <c r="C48" s="163" t="s">
        <v>120</v>
      </c>
      <c r="D48" s="165">
        <v>0.91</v>
      </c>
      <c r="E48" s="165">
        <v>0.93</v>
      </c>
      <c r="F48" s="165">
        <v>0.94</v>
      </c>
      <c r="G48" s="165">
        <v>0.93</v>
      </c>
      <c r="H48" s="165">
        <v>0.91</v>
      </c>
      <c r="I48" s="165">
        <v>0.93</v>
      </c>
      <c r="J48" s="165">
        <v>0.93</v>
      </c>
      <c r="K48" s="165">
        <v>0.93</v>
      </c>
      <c r="L48" s="165">
        <v>0.93</v>
      </c>
      <c r="M48" s="165">
        <v>0.97</v>
      </c>
      <c r="N48" s="165">
        <v>0.96</v>
      </c>
      <c r="O48" s="165">
        <v>0.98</v>
      </c>
      <c r="P48" s="165">
        <v>0.99</v>
      </c>
      <c r="Q48" s="165">
        <v>0.98</v>
      </c>
      <c r="R48" s="165">
        <v>0.98</v>
      </c>
      <c r="S48" s="165">
        <v>0.98</v>
      </c>
      <c r="T48" s="165">
        <v>0.98</v>
      </c>
      <c r="U48" s="165">
        <v>0.95</v>
      </c>
    </row>
    <row r="49" spans="1:21" ht="15">
      <c r="A49" s="160">
        <v>12</v>
      </c>
      <c r="B49" s="160" t="s">
        <v>42</v>
      </c>
      <c r="C49" s="163" t="s">
        <v>120</v>
      </c>
      <c r="D49" s="165">
        <v>0.94</v>
      </c>
      <c r="E49" s="165">
        <v>0.96</v>
      </c>
      <c r="F49" s="165">
        <v>0.97</v>
      </c>
      <c r="G49" s="165">
        <v>0.93</v>
      </c>
      <c r="H49" s="165">
        <v>0.92</v>
      </c>
      <c r="I49" s="165">
        <v>0.9</v>
      </c>
      <c r="J49" s="165">
        <v>0.95</v>
      </c>
      <c r="K49" s="165">
        <v>0.96</v>
      </c>
      <c r="L49" s="165">
        <v>0.97</v>
      </c>
      <c r="M49" s="165">
        <v>0.99</v>
      </c>
      <c r="N49" s="165">
        <v>0.98</v>
      </c>
      <c r="O49" s="165">
        <v>0.98</v>
      </c>
      <c r="P49" s="165">
        <v>0.99</v>
      </c>
      <c r="Q49" s="165">
        <v>0.99</v>
      </c>
      <c r="R49" s="165">
        <v>0.99</v>
      </c>
      <c r="S49" s="165">
        <v>0.99</v>
      </c>
      <c r="T49" s="165">
        <v>0.99</v>
      </c>
      <c r="U49" s="165">
        <v>0.97</v>
      </c>
    </row>
    <row r="50" spans="1:21" ht="15">
      <c r="A50" s="160">
        <v>13</v>
      </c>
      <c r="B50" s="160" t="s">
        <v>43</v>
      </c>
      <c r="C50" s="163" t="s">
        <v>120</v>
      </c>
      <c r="D50" s="165">
        <v>0.9</v>
      </c>
      <c r="E50" s="165">
        <v>0.92</v>
      </c>
      <c r="F50" s="165">
        <v>0.94</v>
      </c>
      <c r="G50" s="165">
        <v>0.93</v>
      </c>
      <c r="H50" s="165">
        <v>0.9</v>
      </c>
      <c r="I50" s="165">
        <v>0.92</v>
      </c>
      <c r="J50" s="165">
        <v>0.93</v>
      </c>
      <c r="K50" s="165">
        <v>0.92</v>
      </c>
      <c r="L50" s="165">
        <v>0.92</v>
      </c>
      <c r="M50" s="165">
        <v>0.96</v>
      </c>
      <c r="N50" s="165">
        <v>0.96</v>
      </c>
      <c r="O50" s="165">
        <v>0.98</v>
      </c>
      <c r="P50" s="165">
        <v>0.98</v>
      </c>
      <c r="Q50" s="165">
        <v>0.98</v>
      </c>
      <c r="R50" s="165">
        <v>0.98</v>
      </c>
      <c r="S50" s="165">
        <v>0.98</v>
      </c>
      <c r="T50" s="165">
        <v>0.97</v>
      </c>
      <c r="U50" s="165">
        <v>0.95</v>
      </c>
    </row>
    <row r="51" spans="1:21" ht="15">
      <c r="A51" s="160">
        <v>14</v>
      </c>
      <c r="B51" s="160" t="s">
        <v>44</v>
      </c>
      <c r="C51" s="163" t="s">
        <v>120</v>
      </c>
      <c r="D51" s="165">
        <v>0.87</v>
      </c>
      <c r="E51" s="165">
        <v>0.89</v>
      </c>
      <c r="F51" s="165">
        <v>0.91</v>
      </c>
      <c r="G51" s="165">
        <v>0.89</v>
      </c>
      <c r="H51" s="165">
        <v>0.86</v>
      </c>
      <c r="I51" s="165">
        <v>0.87</v>
      </c>
      <c r="J51" s="165">
        <v>0.91</v>
      </c>
      <c r="K51" s="165">
        <v>0.91</v>
      </c>
      <c r="L51" s="165">
        <v>0.95</v>
      </c>
      <c r="M51" s="165">
        <v>0.97</v>
      </c>
      <c r="N51" s="165">
        <v>0.96</v>
      </c>
      <c r="O51" s="165">
        <v>0.96</v>
      </c>
      <c r="P51" s="165">
        <v>0.98</v>
      </c>
      <c r="Q51" s="165">
        <v>0.98</v>
      </c>
      <c r="R51" s="165">
        <v>0.98</v>
      </c>
      <c r="S51" s="165">
        <v>0.98</v>
      </c>
      <c r="T51" s="165">
        <v>0.97</v>
      </c>
      <c r="U51" s="165">
        <v>0.92</v>
      </c>
    </row>
    <row r="52" spans="1:21" ht="15">
      <c r="A52" s="160">
        <v>15</v>
      </c>
      <c r="B52" s="160" t="s">
        <v>45</v>
      </c>
      <c r="C52" s="163" t="s">
        <v>120</v>
      </c>
      <c r="D52" s="165">
        <v>0.94</v>
      </c>
      <c r="E52" s="165">
        <v>0.94</v>
      </c>
      <c r="F52" s="165">
        <v>0.94</v>
      </c>
      <c r="G52" s="165">
        <v>0.93</v>
      </c>
      <c r="H52" s="165">
        <v>0.93</v>
      </c>
      <c r="I52" s="165">
        <v>0.93</v>
      </c>
      <c r="J52" s="165">
        <v>0.94</v>
      </c>
      <c r="K52" s="165">
        <v>0.94</v>
      </c>
      <c r="L52" s="165">
        <v>0.96</v>
      </c>
      <c r="M52" s="165">
        <v>0.98</v>
      </c>
      <c r="N52" s="165">
        <v>0.98</v>
      </c>
      <c r="O52" s="165">
        <v>0.98</v>
      </c>
      <c r="P52" s="165">
        <v>0.99</v>
      </c>
      <c r="Q52" s="165">
        <v>0.99</v>
      </c>
      <c r="R52" s="165">
        <v>0.99</v>
      </c>
      <c r="S52" s="165">
        <v>0.99</v>
      </c>
      <c r="T52" s="165">
        <v>0.98</v>
      </c>
      <c r="U52" s="165">
        <v>0.96</v>
      </c>
    </row>
    <row r="53" spans="1:21" ht="15">
      <c r="A53" s="160">
        <v>16</v>
      </c>
      <c r="B53" s="160" t="s">
        <v>46</v>
      </c>
      <c r="C53" s="163" t="s">
        <v>120</v>
      </c>
      <c r="D53" s="165">
        <v>0.93</v>
      </c>
      <c r="E53" s="165">
        <v>0.93</v>
      </c>
      <c r="F53" s="165">
        <v>0.94</v>
      </c>
      <c r="G53" s="165">
        <v>0.94</v>
      </c>
      <c r="H53" s="165">
        <v>0.92</v>
      </c>
      <c r="I53" s="165">
        <v>0.93</v>
      </c>
      <c r="J53" s="165">
        <v>0.94</v>
      </c>
      <c r="K53" s="165">
        <v>0.94</v>
      </c>
      <c r="L53" s="165">
        <v>0.95</v>
      </c>
      <c r="M53" s="165">
        <v>0.98</v>
      </c>
      <c r="N53" s="165">
        <v>0.98</v>
      </c>
      <c r="O53" s="165">
        <v>0.98</v>
      </c>
      <c r="P53" s="165">
        <v>0.99</v>
      </c>
      <c r="Q53" s="165">
        <v>0.99</v>
      </c>
      <c r="R53" s="165">
        <v>0.99</v>
      </c>
      <c r="S53" s="165">
        <v>0.99</v>
      </c>
      <c r="T53" s="165">
        <v>0.98</v>
      </c>
      <c r="U53" s="165">
        <v>0.96</v>
      </c>
    </row>
    <row r="54" spans="1:21" ht="15">
      <c r="A54" s="160">
        <v>17</v>
      </c>
      <c r="B54" s="160" t="s">
        <v>47</v>
      </c>
      <c r="C54" s="163" t="s">
        <v>120</v>
      </c>
      <c r="D54" s="165">
        <v>0.86</v>
      </c>
      <c r="E54" s="165">
        <v>0.87</v>
      </c>
      <c r="F54" s="165">
        <v>0.87</v>
      </c>
      <c r="G54" s="165">
        <v>0.86</v>
      </c>
      <c r="H54" s="165">
        <v>0.85</v>
      </c>
      <c r="I54" s="165">
        <v>0.86</v>
      </c>
      <c r="J54" s="165">
        <v>0.87</v>
      </c>
      <c r="K54" s="165">
        <v>0.88</v>
      </c>
      <c r="L54" s="165">
        <v>0.89</v>
      </c>
      <c r="M54" s="165">
        <v>0.91</v>
      </c>
      <c r="N54" s="165">
        <v>0.95</v>
      </c>
      <c r="O54" s="165">
        <v>0.97</v>
      </c>
      <c r="P54" s="165">
        <v>0.97</v>
      </c>
      <c r="Q54" s="165">
        <v>0.97</v>
      </c>
      <c r="R54" s="165">
        <v>0.94</v>
      </c>
      <c r="S54" s="165">
        <v>0.95</v>
      </c>
      <c r="T54" s="165">
        <v>0.95</v>
      </c>
      <c r="U54" s="165">
        <v>0.9</v>
      </c>
    </row>
    <row r="55" spans="1:21" ht="15">
      <c r="A55" s="160">
        <v>18</v>
      </c>
      <c r="B55" s="160" t="s">
        <v>48</v>
      </c>
      <c r="C55" s="163" t="s">
        <v>120</v>
      </c>
      <c r="D55" s="165">
        <v>0.89</v>
      </c>
      <c r="E55" s="165">
        <v>0.89</v>
      </c>
      <c r="F55" s="165">
        <v>0.93</v>
      </c>
      <c r="G55" s="165">
        <v>0.92</v>
      </c>
      <c r="H55" s="165">
        <v>0.9</v>
      </c>
      <c r="I55" s="165">
        <v>0.89</v>
      </c>
      <c r="J55" s="165">
        <v>0.93</v>
      </c>
      <c r="K55" s="165">
        <v>0.93</v>
      </c>
      <c r="L55" s="165">
        <v>0.95</v>
      </c>
      <c r="M55" s="165">
        <v>0.96</v>
      </c>
      <c r="N55" s="165">
        <v>0.98</v>
      </c>
      <c r="O55" s="165">
        <v>0.98</v>
      </c>
      <c r="P55" s="165">
        <v>0.97</v>
      </c>
      <c r="Q55" s="165">
        <v>0.96</v>
      </c>
      <c r="R55" s="165">
        <v>0.97</v>
      </c>
      <c r="S55" s="165">
        <v>0.97</v>
      </c>
      <c r="T55" s="165">
        <v>0.97</v>
      </c>
      <c r="U55" s="165">
        <v>0.94</v>
      </c>
    </row>
    <row r="56" spans="1:21" ht="15">
      <c r="A56" s="160">
        <v>19</v>
      </c>
      <c r="B56" s="160" t="s">
        <v>49</v>
      </c>
      <c r="C56" s="163" t="s">
        <v>120</v>
      </c>
      <c r="D56" s="165">
        <v>0.89</v>
      </c>
      <c r="E56" s="165">
        <v>0.92</v>
      </c>
      <c r="F56" s="165">
        <v>0.94</v>
      </c>
      <c r="G56" s="165">
        <v>0.92</v>
      </c>
      <c r="H56" s="165">
        <v>0.91</v>
      </c>
      <c r="I56" s="165">
        <v>0.91</v>
      </c>
      <c r="J56" s="165">
        <v>0.92</v>
      </c>
      <c r="K56" s="165">
        <v>0.91</v>
      </c>
      <c r="L56" s="165">
        <v>0.91</v>
      </c>
      <c r="M56" s="165">
        <v>0.95</v>
      </c>
      <c r="N56" s="165">
        <v>0.95</v>
      </c>
      <c r="O56" s="165">
        <v>0.98</v>
      </c>
      <c r="P56" s="165">
        <v>0.96</v>
      </c>
      <c r="Q56" s="165">
        <v>0.97</v>
      </c>
      <c r="R56" s="165">
        <v>0.97</v>
      </c>
      <c r="S56" s="165">
        <v>0.96</v>
      </c>
      <c r="T56" s="165">
        <v>0.97</v>
      </c>
      <c r="U56" s="165">
        <v>0.94</v>
      </c>
    </row>
    <row r="57" spans="1:21" ht="15">
      <c r="A57" s="160">
        <v>20</v>
      </c>
      <c r="B57" s="160" t="s">
        <v>50</v>
      </c>
      <c r="C57" s="163" t="s">
        <v>120</v>
      </c>
      <c r="D57" s="165">
        <v>0.95</v>
      </c>
      <c r="E57" s="165">
        <v>0.94</v>
      </c>
      <c r="F57" s="165">
        <v>0.95</v>
      </c>
      <c r="G57" s="165">
        <v>0.94</v>
      </c>
      <c r="H57" s="165">
        <v>0.92</v>
      </c>
      <c r="I57" s="165">
        <v>0.95</v>
      </c>
      <c r="J57" s="165">
        <v>0.92</v>
      </c>
      <c r="K57" s="165">
        <v>0.98</v>
      </c>
      <c r="L57" s="165">
        <v>0.95</v>
      </c>
      <c r="M57" s="165">
        <v>0.99</v>
      </c>
      <c r="N57" s="165">
        <v>0.98</v>
      </c>
      <c r="O57" s="165">
        <v>0.99</v>
      </c>
      <c r="P57" s="165">
        <v>0.99</v>
      </c>
      <c r="Q57" s="165">
        <v>0.99</v>
      </c>
      <c r="R57" s="165">
        <v>0.99</v>
      </c>
      <c r="S57" s="165">
        <v>0.99</v>
      </c>
      <c r="T57" s="165">
        <v>0.98</v>
      </c>
      <c r="U57" s="165">
        <v>0.97</v>
      </c>
    </row>
    <row r="58" spans="1:21" ht="15">
      <c r="A58" s="160">
        <v>21</v>
      </c>
      <c r="B58" s="160" t="s">
        <v>51</v>
      </c>
      <c r="C58" s="163" t="s">
        <v>120</v>
      </c>
      <c r="D58" s="165">
        <v>0.88</v>
      </c>
      <c r="E58" s="165">
        <v>0.88</v>
      </c>
      <c r="F58" s="165">
        <v>0.93</v>
      </c>
      <c r="G58" s="165">
        <v>0.93</v>
      </c>
      <c r="H58" s="165">
        <v>0.91</v>
      </c>
      <c r="I58" s="165">
        <v>0.88</v>
      </c>
      <c r="J58" s="165">
        <v>0.93</v>
      </c>
      <c r="K58" s="165">
        <v>0.94</v>
      </c>
      <c r="L58" s="165">
        <v>0.96</v>
      </c>
      <c r="M58" s="165">
        <v>0.96</v>
      </c>
      <c r="N58" s="165">
        <v>0.98</v>
      </c>
      <c r="O58" s="165">
        <v>0.98</v>
      </c>
      <c r="P58" s="165">
        <v>0.97</v>
      </c>
      <c r="Q58" s="165">
        <v>0.97</v>
      </c>
      <c r="R58" s="165">
        <v>0.97</v>
      </c>
      <c r="S58" s="165">
        <v>0.97</v>
      </c>
      <c r="T58" s="165">
        <v>0.97</v>
      </c>
      <c r="U58" s="165">
        <v>0.94</v>
      </c>
    </row>
    <row r="59" spans="1:21" ht="15">
      <c r="A59" s="160">
        <v>22</v>
      </c>
      <c r="B59" s="160" t="s">
        <v>52</v>
      </c>
      <c r="C59" s="163" t="s">
        <v>120</v>
      </c>
      <c r="D59" s="165">
        <v>0.91</v>
      </c>
      <c r="E59" s="165">
        <v>0.91</v>
      </c>
      <c r="F59" s="165">
        <v>0.92</v>
      </c>
      <c r="G59" s="165">
        <v>0.9</v>
      </c>
      <c r="H59" s="165">
        <v>0.88</v>
      </c>
      <c r="I59" s="165">
        <v>0.92</v>
      </c>
      <c r="J59" s="165">
        <v>0.93</v>
      </c>
      <c r="K59" s="165">
        <v>0.94</v>
      </c>
      <c r="L59" s="165">
        <v>0.94</v>
      </c>
      <c r="M59" s="165">
        <v>0.95</v>
      </c>
      <c r="N59" s="165">
        <v>0.98</v>
      </c>
      <c r="O59" s="165">
        <v>0.98</v>
      </c>
      <c r="P59" s="165">
        <v>0.98</v>
      </c>
      <c r="Q59" s="165">
        <v>0.98</v>
      </c>
      <c r="R59" s="165">
        <v>0.98</v>
      </c>
      <c r="S59" s="165">
        <v>0.98</v>
      </c>
      <c r="T59" s="165">
        <v>0.98</v>
      </c>
      <c r="U59" s="165">
        <v>0.95</v>
      </c>
    </row>
    <row r="60" spans="1:21" ht="15">
      <c r="A60" s="160">
        <v>23</v>
      </c>
      <c r="B60" s="160" t="s">
        <v>53</v>
      </c>
      <c r="C60" s="163" t="s">
        <v>120</v>
      </c>
      <c r="D60" s="165">
        <v>0.9</v>
      </c>
      <c r="E60" s="165">
        <v>0.91</v>
      </c>
      <c r="F60" s="165">
        <v>0.94</v>
      </c>
      <c r="G60" s="165">
        <v>0.92</v>
      </c>
      <c r="H60" s="165">
        <v>0.9</v>
      </c>
      <c r="I60" s="165">
        <v>0.9</v>
      </c>
      <c r="J60" s="165">
        <v>0.92</v>
      </c>
      <c r="K60" s="165">
        <v>0.95</v>
      </c>
      <c r="L60" s="165">
        <v>0.97</v>
      </c>
      <c r="M60" s="165">
        <v>0.96</v>
      </c>
      <c r="N60" s="165">
        <v>0.97</v>
      </c>
      <c r="O60" s="165">
        <v>0.97</v>
      </c>
      <c r="P60" s="165">
        <v>0.97</v>
      </c>
      <c r="Q60" s="165">
        <v>0.97</v>
      </c>
      <c r="R60" s="165">
        <v>0.97</v>
      </c>
      <c r="S60" s="165">
        <v>0.97</v>
      </c>
      <c r="T60" s="165">
        <v>0.97</v>
      </c>
      <c r="U60" s="165">
        <v>0.94</v>
      </c>
    </row>
    <row r="61" spans="1:21" ht="15">
      <c r="A61" s="160">
        <v>24</v>
      </c>
      <c r="B61" s="160" t="s">
        <v>54</v>
      </c>
      <c r="C61" s="163" t="s">
        <v>120</v>
      </c>
      <c r="D61" s="165">
        <v>0.91</v>
      </c>
      <c r="E61" s="165">
        <v>0.92</v>
      </c>
      <c r="F61" s="165">
        <v>0.93</v>
      </c>
      <c r="G61" s="165">
        <v>0.91</v>
      </c>
      <c r="H61" s="165">
        <v>0.87</v>
      </c>
      <c r="I61" s="165">
        <v>0.91</v>
      </c>
      <c r="J61" s="165">
        <v>0.92</v>
      </c>
      <c r="K61" s="165">
        <v>0.93</v>
      </c>
      <c r="L61" s="165">
        <v>0.94</v>
      </c>
      <c r="M61" s="165">
        <v>0.96</v>
      </c>
      <c r="N61" s="165">
        <v>0.97</v>
      </c>
      <c r="O61" s="165">
        <v>0.97</v>
      </c>
      <c r="P61" s="165">
        <v>0.95</v>
      </c>
      <c r="Q61" s="165">
        <v>0.95</v>
      </c>
      <c r="R61" s="165">
        <v>0.97</v>
      </c>
      <c r="S61" s="165">
        <v>0.98</v>
      </c>
      <c r="T61" s="165">
        <v>0.97</v>
      </c>
      <c r="U61" s="165">
        <v>0.94</v>
      </c>
    </row>
    <row r="62" spans="1:21" ht="15">
      <c r="A62" s="160">
        <v>25</v>
      </c>
      <c r="B62" s="160" t="s">
        <v>55</v>
      </c>
      <c r="C62" s="163" t="s">
        <v>120</v>
      </c>
      <c r="D62" s="165">
        <v>0.93</v>
      </c>
      <c r="E62" s="165">
        <v>0.93</v>
      </c>
      <c r="F62" s="165">
        <v>0.92</v>
      </c>
      <c r="G62" s="165">
        <v>0.92</v>
      </c>
      <c r="H62" s="165">
        <v>0.89</v>
      </c>
      <c r="I62" s="165">
        <v>0.89</v>
      </c>
      <c r="J62" s="165">
        <v>0.9</v>
      </c>
      <c r="K62" s="165">
        <v>0.96</v>
      </c>
      <c r="L62" s="165">
        <v>0.96</v>
      </c>
      <c r="M62" s="165">
        <v>0.97</v>
      </c>
      <c r="N62" s="165">
        <v>0.97</v>
      </c>
      <c r="O62" s="165">
        <v>0.97</v>
      </c>
      <c r="P62" s="165">
        <v>0.98</v>
      </c>
      <c r="Q62" s="165">
        <v>0.98</v>
      </c>
      <c r="R62" s="165">
        <v>0.97</v>
      </c>
      <c r="S62" s="165">
        <v>0.98</v>
      </c>
      <c r="T62" s="165">
        <v>0.97</v>
      </c>
      <c r="U62" s="165">
        <v>0.95</v>
      </c>
    </row>
    <row r="63" spans="1:21" ht="15">
      <c r="A63" s="160">
        <v>26</v>
      </c>
      <c r="B63" s="160" t="s">
        <v>56</v>
      </c>
      <c r="C63" s="163" t="s">
        <v>120</v>
      </c>
      <c r="D63" s="165">
        <v>0.9</v>
      </c>
      <c r="E63" s="165">
        <v>0.92</v>
      </c>
      <c r="F63" s="165">
        <v>0.94</v>
      </c>
      <c r="G63" s="165">
        <v>0.93</v>
      </c>
      <c r="H63" s="165">
        <v>0.93</v>
      </c>
      <c r="I63" s="165">
        <v>0.92</v>
      </c>
      <c r="J63" s="165">
        <v>0.92</v>
      </c>
      <c r="K63" s="165">
        <v>0.92</v>
      </c>
      <c r="L63" s="165">
        <v>0.92</v>
      </c>
      <c r="M63" s="165">
        <v>0.96</v>
      </c>
      <c r="N63" s="165">
        <v>0.96</v>
      </c>
      <c r="O63" s="165">
        <v>0.98</v>
      </c>
      <c r="P63" s="165">
        <v>0.97</v>
      </c>
      <c r="Q63" s="165">
        <v>0.98</v>
      </c>
      <c r="R63" s="165">
        <v>0.98</v>
      </c>
      <c r="S63" s="165">
        <v>0.98</v>
      </c>
      <c r="T63" s="165">
        <v>0.97</v>
      </c>
      <c r="U63" s="165">
        <v>0.94</v>
      </c>
    </row>
    <row r="64" spans="1:21" ht="15">
      <c r="A64" s="160">
        <v>27</v>
      </c>
      <c r="B64" s="160" t="s">
        <v>57</v>
      </c>
      <c r="C64" s="163" t="s">
        <v>120</v>
      </c>
      <c r="D64" s="165">
        <v>0.92</v>
      </c>
      <c r="E64" s="165">
        <v>0.95</v>
      </c>
      <c r="F64" s="165">
        <v>0.95</v>
      </c>
      <c r="G64" s="165">
        <v>0.92</v>
      </c>
      <c r="H64" s="165">
        <v>0.9</v>
      </c>
      <c r="I64" s="165">
        <v>0.91</v>
      </c>
      <c r="J64" s="165">
        <v>0.96</v>
      </c>
      <c r="K64" s="165">
        <v>0.97</v>
      </c>
      <c r="L64" s="165">
        <v>0.96</v>
      </c>
      <c r="M64" s="165">
        <v>0.97</v>
      </c>
      <c r="N64" s="165">
        <v>0.98</v>
      </c>
      <c r="O64" s="165">
        <v>0.99</v>
      </c>
      <c r="P64" s="165">
        <v>0.99</v>
      </c>
      <c r="Q64" s="165">
        <v>0.99</v>
      </c>
      <c r="R64" s="165">
        <v>0.99</v>
      </c>
      <c r="S64" s="165">
        <v>0.98</v>
      </c>
      <c r="T64" s="165">
        <v>0.98</v>
      </c>
      <c r="U64" s="165">
        <v>0.96</v>
      </c>
    </row>
    <row r="65" spans="1:21" ht="15">
      <c r="A65" s="160">
        <v>28</v>
      </c>
      <c r="B65" s="160" t="s">
        <v>58</v>
      </c>
      <c r="C65" s="163" t="s">
        <v>120</v>
      </c>
      <c r="D65" s="165">
        <v>0.92</v>
      </c>
      <c r="E65" s="165">
        <v>0.93</v>
      </c>
      <c r="F65" s="165">
        <v>0.93</v>
      </c>
      <c r="G65" s="165">
        <v>0.92</v>
      </c>
      <c r="H65" s="165">
        <v>0.9</v>
      </c>
      <c r="I65" s="165">
        <v>0.93</v>
      </c>
      <c r="J65" s="165">
        <v>0.93</v>
      </c>
      <c r="K65" s="165">
        <v>0.95</v>
      </c>
      <c r="L65" s="165">
        <v>0.95</v>
      </c>
      <c r="M65" s="165">
        <v>0.96</v>
      </c>
      <c r="N65" s="165">
        <v>0.98</v>
      </c>
      <c r="O65" s="165">
        <v>0.98</v>
      </c>
      <c r="P65" s="165">
        <v>0.99</v>
      </c>
      <c r="Q65" s="165">
        <v>0.99</v>
      </c>
      <c r="R65" s="165">
        <v>0.98</v>
      </c>
      <c r="S65" s="165">
        <v>0.98</v>
      </c>
      <c r="T65" s="165">
        <v>0.98</v>
      </c>
      <c r="U65" s="165">
        <v>0.96</v>
      </c>
    </row>
    <row r="66" spans="1:21" ht="15">
      <c r="A66" s="160">
        <v>29</v>
      </c>
      <c r="B66" s="160" t="s">
        <v>59</v>
      </c>
      <c r="C66" s="163" t="s">
        <v>120</v>
      </c>
      <c r="D66" s="165">
        <v>0.94</v>
      </c>
      <c r="E66" s="165">
        <v>0.96</v>
      </c>
      <c r="F66" s="165">
        <v>0.96</v>
      </c>
      <c r="G66" s="165">
        <v>0.95</v>
      </c>
      <c r="H66" s="165">
        <v>0.94</v>
      </c>
      <c r="I66" s="165">
        <v>0.91</v>
      </c>
      <c r="J66" s="165">
        <v>0.95</v>
      </c>
      <c r="K66" s="165">
        <v>0.95</v>
      </c>
      <c r="L66" s="165">
        <v>0.97</v>
      </c>
      <c r="M66" s="165">
        <v>0.97</v>
      </c>
      <c r="N66" s="165">
        <v>0.98</v>
      </c>
      <c r="O66" s="165">
        <v>0.98</v>
      </c>
      <c r="P66" s="165">
        <v>0.99</v>
      </c>
      <c r="Q66" s="165">
        <v>0.99</v>
      </c>
      <c r="R66" s="165">
        <v>0.99</v>
      </c>
      <c r="S66" s="165">
        <v>0.99</v>
      </c>
      <c r="T66" s="165">
        <v>0.98</v>
      </c>
      <c r="U66" s="165">
        <v>0.96</v>
      </c>
    </row>
    <row r="67" spans="1:21" ht="15">
      <c r="A67" s="160">
        <v>30</v>
      </c>
      <c r="B67" s="160" t="s">
        <v>60</v>
      </c>
      <c r="C67" s="163" t="s">
        <v>120</v>
      </c>
      <c r="D67" s="165">
        <v>0.93</v>
      </c>
      <c r="E67" s="165">
        <v>0.93</v>
      </c>
      <c r="F67" s="165">
        <v>0.92</v>
      </c>
      <c r="G67" s="165">
        <v>0.93</v>
      </c>
      <c r="H67" s="165">
        <v>0.89</v>
      </c>
      <c r="I67" s="165">
        <v>0.89</v>
      </c>
      <c r="J67" s="165">
        <v>0.91</v>
      </c>
      <c r="K67" s="165">
        <v>0.95</v>
      </c>
      <c r="L67" s="165">
        <v>0.96</v>
      </c>
      <c r="M67" s="165">
        <v>0.96</v>
      </c>
      <c r="N67" s="165">
        <v>0.97</v>
      </c>
      <c r="O67" s="165">
        <v>0.97</v>
      </c>
      <c r="P67" s="165">
        <v>0.98</v>
      </c>
      <c r="Q67" s="165">
        <v>0.97</v>
      </c>
      <c r="R67" s="165">
        <v>0.98</v>
      </c>
      <c r="S67" s="165">
        <v>0.98</v>
      </c>
      <c r="T67" s="165">
        <v>0.97</v>
      </c>
      <c r="U67" s="165">
        <v>0.95</v>
      </c>
    </row>
    <row r="68" spans="1:21" ht="15">
      <c r="A68" s="160">
        <v>31</v>
      </c>
      <c r="B68" s="160" t="s">
        <v>61</v>
      </c>
      <c r="C68" s="163" t="s">
        <v>120</v>
      </c>
      <c r="D68" s="165">
        <v>0.91</v>
      </c>
      <c r="E68" s="165">
        <v>0.92</v>
      </c>
      <c r="F68" s="165">
        <v>0.94</v>
      </c>
      <c r="G68" s="165">
        <v>0.92</v>
      </c>
      <c r="H68" s="165">
        <v>0.89</v>
      </c>
      <c r="I68" s="165">
        <v>0.89</v>
      </c>
      <c r="J68" s="165">
        <v>0.93</v>
      </c>
      <c r="K68" s="165">
        <v>0.94</v>
      </c>
      <c r="L68" s="165">
        <v>0.97</v>
      </c>
      <c r="M68" s="165">
        <v>0.96</v>
      </c>
      <c r="N68" s="165">
        <v>0.97</v>
      </c>
      <c r="O68" s="165">
        <v>0.98</v>
      </c>
      <c r="P68" s="165">
        <v>0.97</v>
      </c>
      <c r="Q68" s="165">
        <v>0.97</v>
      </c>
      <c r="R68" s="165">
        <v>0.97</v>
      </c>
      <c r="S68" s="165">
        <v>0.97</v>
      </c>
      <c r="T68" s="165">
        <v>0.97</v>
      </c>
      <c r="U68" s="165">
        <v>0.95</v>
      </c>
    </row>
    <row r="69" spans="1:21" ht="15">
      <c r="A69" s="160">
        <v>32</v>
      </c>
      <c r="B69" s="163" t="s">
        <v>62</v>
      </c>
      <c r="C69" s="163" t="s">
        <v>120</v>
      </c>
      <c r="D69" s="165">
        <v>0.89</v>
      </c>
      <c r="E69" s="165">
        <v>0.91</v>
      </c>
      <c r="F69" s="165">
        <v>0.93</v>
      </c>
      <c r="G69" s="165">
        <v>0.92</v>
      </c>
      <c r="H69" s="165">
        <v>0.89</v>
      </c>
      <c r="I69" s="165">
        <v>0.88</v>
      </c>
      <c r="J69" s="165">
        <v>0.93</v>
      </c>
      <c r="K69" s="165">
        <v>0.94</v>
      </c>
      <c r="L69" s="165">
        <v>0.96</v>
      </c>
      <c r="M69" s="165">
        <v>0.96</v>
      </c>
      <c r="N69" s="165">
        <v>0.97</v>
      </c>
      <c r="O69" s="165">
        <v>0.97</v>
      </c>
      <c r="P69" s="165">
        <v>0.96</v>
      </c>
      <c r="Q69" s="165">
        <v>0.96</v>
      </c>
      <c r="R69" s="165">
        <v>0.97</v>
      </c>
      <c r="S69" s="165">
        <v>0.96</v>
      </c>
      <c r="T69" s="165">
        <v>0.97</v>
      </c>
      <c r="U69" s="165">
        <v>0.95</v>
      </c>
    </row>
    <row r="70" spans="1:21" ht="15">
      <c r="A70" s="160">
        <v>33</v>
      </c>
      <c r="B70" s="160" t="s">
        <v>63</v>
      </c>
      <c r="C70" s="160" t="s">
        <v>78</v>
      </c>
      <c r="D70" s="165">
        <v>0.91</v>
      </c>
      <c r="E70" s="165">
        <v>0.92</v>
      </c>
      <c r="F70" s="165">
        <v>0.93</v>
      </c>
      <c r="G70" s="165">
        <v>0.91</v>
      </c>
      <c r="H70" s="165">
        <v>0.89</v>
      </c>
      <c r="I70" s="165">
        <v>0.88</v>
      </c>
      <c r="J70" s="165">
        <v>0.91</v>
      </c>
      <c r="K70" s="165">
        <v>0.92</v>
      </c>
      <c r="L70" s="165">
        <v>0.94</v>
      </c>
      <c r="M70" s="165">
        <v>0.95</v>
      </c>
      <c r="N70" s="165">
        <v>0.96</v>
      </c>
      <c r="O70" s="165">
        <v>0.97</v>
      </c>
      <c r="P70" s="165">
        <v>0.98</v>
      </c>
      <c r="Q70" s="165">
        <v>0.98</v>
      </c>
      <c r="R70" s="165">
        <v>0.97</v>
      </c>
      <c r="S70" s="165">
        <v>0.98</v>
      </c>
      <c r="T70" s="165">
        <v>0.97</v>
      </c>
      <c r="U70" s="165">
        <v>0.94</v>
      </c>
    </row>
    <row r="71" spans="1:21" ht="15">
      <c r="A71" s="160">
        <v>1</v>
      </c>
      <c r="B71" s="160" t="s">
        <v>31</v>
      </c>
      <c r="C71" s="160" t="s">
        <v>78</v>
      </c>
      <c r="D71" s="165">
        <v>0.93</v>
      </c>
      <c r="E71" s="165">
        <v>0.93</v>
      </c>
      <c r="F71" s="165">
        <v>0.95</v>
      </c>
      <c r="G71" s="165">
        <v>0.92</v>
      </c>
      <c r="H71" s="165">
        <v>0.89</v>
      </c>
      <c r="I71" s="165">
        <v>0.9</v>
      </c>
      <c r="J71" s="165">
        <v>0.91</v>
      </c>
      <c r="K71" s="165">
        <v>0.91</v>
      </c>
      <c r="L71" s="165">
        <v>0.93</v>
      </c>
      <c r="M71" s="165">
        <v>0.94</v>
      </c>
      <c r="N71" s="165">
        <v>0.98</v>
      </c>
      <c r="O71" s="165">
        <v>0.98</v>
      </c>
      <c r="P71" s="165">
        <v>0.98</v>
      </c>
      <c r="Q71" s="165">
        <v>0.99</v>
      </c>
      <c r="R71" s="165">
        <v>0.99</v>
      </c>
      <c r="S71" s="165">
        <v>0.99</v>
      </c>
      <c r="T71" s="165">
        <v>0.99</v>
      </c>
      <c r="U71" s="165">
        <v>0.94</v>
      </c>
    </row>
    <row r="72" spans="1:21" ht="15">
      <c r="A72" s="160">
        <v>2</v>
      </c>
      <c r="B72" s="160" t="s">
        <v>32</v>
      </c>
      <c r="C72" s="160" t="s">
        <v>78</v>
      </c>
      <c r="D72" s="165">
        <v>0.92</v>
      </c>
      <c r="E72" s="165">
        <v>0.94</v>
      </c>
      <c r="F72" s="165">
        <v>0.95</v>
      </c>
      <c r="G72" s="165">
        <v>0.93</v>
      </c>
      <c r="H72" s="165">
        <v>0.9</v>
      </c>
      <c r="I72" s="165">
        <v>0.91</v>
      </c>
      <c r="J72" s="165">
        <v>0.93</v>
      </c>
      <c r="K72" s="165">
        <v>0.93</v>
      </c>
      <c r="L72" s="165">
        <v>0.96</v>
      </c>
      <c r="M72" s="165">
        <v>0.96</v>
      </c>
      <c r="N72" s="165">
        <v>0.98</v>
      </c>
      <c r="O72" s="165">
        <v>0.98</v>
      </c>
      <c r="P72" s="165">
        <v>0.98</v>
      </c>
      <c r="Q72" s="165">
        <v>0.99</v>
      </c>
      <c r="R72" s="165">
        <v>0.99</v>
      </c>
      <c r="S72" s="165">
        <v>0.99</v>
      </c>
      <c r="T72" s="165">
        <v>0.99</v>
      </c>
      <c r="U72" s="165">
        <v>0.96</v>
      </c>
    </row>
    <row r="73" spans="1:21" ht="15">
      <c r="A73" s="160">
        <v>3</v>
      </c>
      <c r="B73" s="160" t="s">
        <v>33</v>
      </c>
      <c r="C73" s="160" t="s">
        <v>78</v>
      </c>
      <c r="D73" s="165">
        <v>0.94</v>
      </c>
      <c r="E73" s="165">
        <v>0.93</v>
      </c>
      <c r="F73" s="165">
        <v>0.92</v>
      </c>
      <c r="G73" s="165">
        <v>0.92</v>
      </c>
      <c r="H73" s="165">
        <v>0.89</v>
      </c>
      <c r="I73" s="165">
        <v>0.89</v>
      </c>
      <c r="J73" s="165">
        <v>0.91</v>
      </c>
      <c r="K73" s="165">
        <v>0.95</v>
      </c>
      <c r="L73" s="165">
        <v>0.96</v>
      </c>
      <c r="M73" s="165">
        <v>0.95</v>
      </c>
      <c r="N73" s="165">
        <v>0.97</v>
      </c>
      <c r="O73" s="165">
        <v>0.97</v>
      </c>
      <c r="P73" s="165">
        <v>0.98</v>
      </c>
      <c r="Q73" s="165">
        <v>0.98</v>
      </c>
      <c r="R73" s="165">
        <v>0.97</v>
      </c>
      <c r="S73" s="165">
        <v>0.98</v>
      </c>
      <c r="T73" s="165">
        <v>0.98</v>
      </c>
      <c r="U73" s="165">
        <v>0.95</v>
      </c>
    </row>
    <row r="74" spans="1:21" ht="15">
      <c r="A74" s="160">
        <v>4</v>
      </c>
      <c r="B74" s="160" t="s">
        <v>34</v>
      </c>
      <c r="C74" s="160" t="s">
        <v>78</v>
      </c>
      <c r="D74" s="165">
        <v>0.89</v>
      </c>
      <c r="E74" s="165">
        <v>0.89</v>
      </c>
      <c r="F74" s="165">
        <v>0.93</v>
      </c>
      <c r="G74" s="165">
        <v>0.93</v>
      </c>
      <c r="H74" s="165">
        <v>0.91</v>
      </c>
      <c r="I74" s="165">
        <v>0.9</v>
      </c>
      <c r="J74" s="165">
        <v>0.92</v>
      </c>
      <c r="K74" s="165">
        <v>0.94</v>
      </c>
      <c r="L74" s="165">
        <v>0.96</v>
      </c>
      <c r="M74" s="165">
        <v>0.96</v>
      </c>
      <c r="N74" s="165">
        <v>0.97</v>
      </c>
      <c r="O74" s="165">
        <v>0.98</v>
      </c>
      <c r="P74" s="165">
        <v>0.97</v>
      </c>
      <c r="Q74" s="165">
        <v>0.96</v>
      </c>
      <c r="R74" s="165">
        <v>0.96</v>
      </c>
      <c r="S74" s="165">
        <v>0.96</v>
      </c>
      <c r="T74" s="165">
        <v>0.96</v>
      </c>
      <c r="U74" s="165">
        <v>0.94</v>
      </c>
    </row>
    <row r="75" spans="1:21" ht="15">
      <c r="A75" s="160">
        <v>5</v>
      </c>
      <c r="B75" s="160" t="s">
        <v>35</v>
      </c>
      <c r="C75" s="160" t="s">
        <v>78</v>
      </c>
      <c r="D75" s="165">
        <v>0.94</v>
      </c>
      <c r="E75" s="165">
        <v>0.96</v>
      </c>
      <c r="F75" s="165">
        <v>0.96</v>
      </c>
      <c r="G75" s="165">
        <v>0.95</v>
      </c>
      <c r="H75" s="165">
        <v>0.94</v>
      </c>
      <c r="I75" s="165">
        <v>0.91</v>
      </c>
      <c r="J75" s="165">
        <v>0.94</v>
      </c>
      <c r="K75" s="165">
        <v>0.94</v>
      </c>
      <c r="L75" s="165">
        <v>0.96</v>
      </c>
      <c r="M75" s="165">
        <v>0.97</v>
      </c>
      <c r="N75" s="165">
        <v>0.97</v>
      </c>
      <c r="O75" s="165">
        <v>0.98</v>
      </c>
      <c r="P75" s="165">
        <v>0.98</v>
      </c>
      <c r="Q75" s="165">
        <v>0.99</v>
      </c>
      <c r="R75" s="165">
        <v>0.99</v>
      </c>
      <c r="S75" s="165">
        <v>0.99</v>
      </c>
      <c r="T75" s="165">
        <v>0.99</v>
      </c>
      <c r="U75" s="165">
        <v>0.96</v>
      </c>
    </row>
    <row r="76" spans="1:21" ht="15">
      <c r="A76" s="160">
        <v>6</v>
      </c>
      <c r="B76" s="160" t="s">
        <v>36</v>
      </c>
      <c r="C76" s="160" t="s">
        <v>78</v>
      </c>
      <c r="D76" s="165">
        <v>0.95</v>
      </c>
      <c r="E76" s="165">
        <v>0.95</v>
      </c>
      <c r="F76" s="165">
        <v>0.95</v>
      </c>
      <c r="G76" s="165">
        <v>0.94</v>
      </c>
      <c r="H76" s="165">
        <v>0.92</v>
      </c>
      <c r="I76" s="165">
        <v>0.92</v>
      </c>
      <c r="J76" s="165">
        <v>0.92</v>
      </c>
      <c r="K76" s="165">
        <v>0.93</v>
      </c>
      <c r="L76" s="165">
        <v>0.95</v>
      </c>
      <c r="M76" s="165">
        <v>0.97</v>
      </c>
      <c r="N76" s="165">
        <v>0.97</v>
      </c>
      <c r="O76" s="165">
        <v>0.98</v>
      </c>
      <c r="P76" s="165">
        <v>0.98</v>
      </c>
      <c r="Q76" s="165">
        <v>0.98</v>
      </c>
      <c r="R76" s="165">
        <v>0.98</v>
      </c>
      <c r="S76" s="165">
        <v>0.98</v>
      </c>
      <c r="T76" s="165">
        <v>0.98</v>
      </c>
      <c r="U76" s="165">
        <v>0.95</v>
      </c>
    </row>
    <row r="77" spans="1:21" ht="15">
      <c r="A77" s="160">
        <v>7</v>
      </c>
      <c r="B77" s="160" t="s">
        <v>37</v>
      </c>
      <c r="C77" s="160" t="s">
        <v>78</v>
      </c>
      <c r="D77" s="165">
        <v>0.9</v>
      </c>
      <c r="E77" s="165">
        <v>0.92</v>
      </c>
      <c r="F77" s="165">
        <v>0.94</v>
      </c>
      <c r="G77" s="165">
        <v>0.92</v>
      </c>
      <c r="H77" s="165">
        <v>0.89</v>
      </c>
      <c r="I77" s="165">
        <v>0.9</v>
      </c>
      <c r="J77" s="165">
        <v>0.92</v>
      </c>
      <c r="K77" s="165">
        <v>0.92</v>
      </c>
      <c r="L77" s="165">
        <v>0.92</v>
      </c>
      <c r="M77" s="165">
        <v>0.94</v>
      </c>
      <c r="N77" s="165">
        <v>0.95</v>
      </c>
      <c r="O77" s="165">
        <v>0.97</v>
      </c>
      <c r="P77" s="165">
        <v>0.98</v>
      </c>
      <c r="Q77" s="165">
        <v>0.98</v>
      </c>
      <c r="R77" s="165">
        <v>0.98</v>
      </c>
      <c r="S77" s="165">
        <v>0.98</v>
      </c>
      <c r="T77" s="165">
        <v>0.98</v>
      </c>
      <c r="U77" s="165">
        <v>0.94</v>
      </c>
    </row>
    <row r="78" spans="1:21" ht="15">
      <c r="A78" s="160">
        <v>8</v>
      </c>
      <c r="B78" s="160" t="s">
        <v>38</v>
      </c>
      <c r="C78" s="160" t="s">
        <v>78</v>
      </c>
      <c r="D78" s="165">
        <v>0.92</v>
      </c>
      <c r="E78" s="165">
        <v>0.93</v>
      </c>
      <c r="F78" s="165">
        <v>0.94</v>
      </c>
      <c r="G78" s="165">
        <v>0.93</v>
      </c>
      <c r="H78" s="165">
        <v>0.9</v>
      </c>
      <c r="I78" s="165">
        <v>0.93</v>
      </c>
      <c r="J78" s="165">
        <v>0.93</v>
      </c>
      <c r="K78" s="165">
        <v>0.95</v>
      </c>
      <c r="L78" s="165">
        <v>0.95</v>
      </c>
      <c r="M78" s="165">
        <v>0.96</v>
      </c>
      <c r="N78" s="165">
        <v>0.97</v>
      </c>
      <c r="O78" s="165">
        <v>0.98</v>
      </c>
      <c r="P78" s="165">
        <v>0.98</v>
      </c>
      <c r="Q78" s="165">
        <v>0.98</v>
      </c>
      <c r="R78" s="165">
        <v>0.98</v>
      </c>
      <c r="S78" s="165">
        <v>0.98</v>
      </c>
      <c r="T78" s="165">
        <v>0.98</v>
      </c>
      <c r="U78" s="165">
        <v>0.95</v>
      </c>
    </row>
    <row r="79" spans="1:21" ht="15">
      <c r="A79" s="160">
        <v>9</v>
      </c>
      <c r="B79" s="160" t="s">
        <v>39</v>
      </c>
      <c r="C79" s="160" t="s">
        <v>78</v>
      </c>
      <c r="D79" s="165">
        <v>0.89</v>
      </c>
      <c r="E79" s="165">
        <v>0.87</v>
      </c>
      <c r="F79" s="165">
        <v>0.87</v>
      </c>
      <c r="G79" s="165">
        <v>0.89</v>
      </c>
      <c r="H79" s="165">
        <v>0.87</v>
      </c>
      <c r="I79" s="165">
        <v>0.85</v>
      </c>
      <c r="J79" s="165">
        <v>0.88</v>
      </c>
      <c r="K79" s="165">
        <v>0.91</v>
      </c>
      <c r="L79" s="165">
        <v>0.93</v>
      </c>
      <c r="M79" s="165">
        <v>0.94</v>
      </c>
      <c r="N79" s="165">
        <v>0.95</v>
      </c>
      <c r="O79" s="165">
        <v>0.97</v>
      </c>
      <c r="P79" s="165">
        <v>0.97</v>
      </c>
      <c r="Q79" s="165">
        <v>0.99</v>
      </c>
      <c r="R79" s="165">
        <v>0.98</v>
      </c>
      <c r="S79" s="165">
        <v>0.97</v>
      </c>
      <c r="T79" s="165">
        <v>0.97</v>
      </c>
      <c r="U79" s="165">
        <v>0.92</v>
      </c>
    </row>
    <row r="80" spans="1:21" ht="15">
      <c r="A80" s="160">
        <v>10</v>
      </c>
      <c r="B80" s="160" t="s">
        <v>40</v>
      </c>
      <c r="C80" s="160" t="s">
        <v>78</v>
      </c>
      <c r="D80" s="165">
        <v>0.92</v>
      </c>
      <c r="E80" s="165">
        <v>0.94</v>
      </c>
      <c r="F80" s="165">
        <v>0.94</v>
      </c>
      <c r="G80" s="165">
        <v>0.92</v>
      </c>
      <c r="H80" s="165">
        <v>0.9</v>
      </c>
      <c r="I80" s="165">
        <v>0.92</v>
      </c>
      <c r="J80" s="165">
        <v>0.93</v>
      </c>
      <c r="K80" s="165">
        <v>0.94</v>
      </c>
      <c r="L80" s="165">
        <v>0.95</v>
      </c>
      <c r="M80" s="165">
        <v>0.95</v>
      </c>
      <c r="N80" s="165">
        <v>0.96</v>
      </c>
      <c r="O80" s="165">
        <v>0.98</v>
      </c>
      <c r="P80" s="165">
        <v>0.98</v>
      </c>
      <c r="Q80" s="165">
        <v>0.98</v>
      </c>
      <c r="R80" s="165">
        <v>0.98</v>
      </c>
      <c r="S80" s="165">
        <v>0.98</v>
      </c>
      <c r="T80" s="165">
        <v>0.98</v>
      </c>
      <c r="U80" s="165">
        <v>0.95</v>
      </c>
    </row>
    <row r="81" spans="1:21" ht="15">
      <c r="A81" s="160">
        <v>11</v>
      </c>
      <c r="B81" s="160" t="s">
        <v>41</v>
      </c>
      <c r="C81" s="160" t="s">
        <v>78</v>
      </c>
      <c r="D81" s="165">
        <v>0.91</v>
      </c>
      <c r="E81" s="165">
        <v>0.92</v>
      </c>
      <c r="F81" s="165">
        <v>0.94</v>
      </c>
      <c r="G81" s="165">
        <v>0.93</v>
      </c>
      <c r="H81" s="165">
        <v>0.9</v>
      </c>
      <c r="I81" s="165">
        <v>0.92</v>
      </c>
      <c r="J81" s="165">
        <v>0.93</v>
      </c>
      <c r="K81" s="165">
        <v>0.93</v>
      </c>
      <c r="L81" s="165">
        <v>0.93</v>
      </c>
      <c r="M81" s="165">
        <v>0.95</v>
      </c>
      <c r="N81" s="165">
        <v>0.96</v>
      </c>
      <c r="O81" s="165">
        <v>0.98</v>
      </c>
      <c r="P81" s="165">
        <v>0.99</v>
      </c>
      <c r="Q81" s="165">
        <v>0.98</v>
      </c>
      <c r="R81" s="165">
        <v>0.98</v>
      </c>
      <c r="S81" s="165">
        <v>0.98</v>
      </c>
      <c r="T81" s="165">
        <v>0.98</v>
      </c>
      <c r="U81" s="165">
        <v>0.95</v>
      </c>
    </row>
    <row r="82" spans="1:21" ht="15">
      <c r="A82" s="160">
        <v>12</v>
      </c>
      <c r="B82" s="160" t="s">
        <v>42</v>
      </c>
      <c r="C82" s="160" t="s">
        <v>78</v>
      </c>
      <c r="D82" s="165">
        <v>0.94</v>
      </c>
      <c r="E82" s="165">
        <v>0.97</v>
      </c>
      <c r="F82" s="165">
        <v>0.97</v>
      </c>
      <c r="G82" s="165">
        <v>0.94</v>
      </c>
      <c r="H82" s="165">
        <v>0.92</v>
      </c>
      <c r="I82" s="165">
        <v>0.91</v>
      </c>
      <c r="J82" s="165">
        <v>0.94</v>
      </c>
      <c r="K82" s="165">
        <v>0.94</v>
      </c>
      <c r="L82" s="165">
        <v>0.96</v>
      </c>
      <c r="M82" s="165">
        <v>0.97</v>
      </c>
      <c r="N82" s="165">
        <v>0.97</v>
      </c>
      <c r="O82" s="165">
        <v>0.98</v>
      </c>
      <c r="P82" s="165">
        <v>0.98</v>
      </c>
      <c r="Q82" s="165">
        <v>0.99</v>
      </c>
      <c r="R82" s="165">
        <v>0.99</v>
      </c>
      <c r="S82" s="165">
        <v>0.99</v>
      </c>
      <c r="T82" s="165">
        <v>0.99</v>
      </c>
      <c r="U82" s="165">
        <v>0.96</v>
      </c>
    </row>
    <row r="83" spans="1:21" ht="15">
      <c r="A83" s="160">
        <v>13</v>
      </c>
      <c r="B83" s="160" t="s">
        <v>43</v>
      </c>
      <c r="C83" s="160" t="s">
        <v>78</v>
      </c>
      <c r="D83" s="165">
        <v>0.9</v>
      </c>
      <c r="E83" s="165">
        <v>0.92</v>
      </c>
      <c r="F83" s="165">
        <v>0.94</v>
      </c>
      <c r="G83" s="165">
        <v>0.93</v>
      </c>
      <c r="H83" s="165">
        <v>0.89</v>
      </c>
      <c r="I83" s="165">
        <v>0.91</v>
      </c>
      <c r="J83" s="165">
        <v>0.92</v>
      </c>
      <c r="K83" s="165">
        <v>0.92</v>
      </c>
      <c r="L83" s="165">
        <v>0.92</v>
      </c>
      <c r="M83" s="165">
        <v>0.95</v>
      </c>
      <c r="N83" s="165">
        <v>0.96</v>
      </c>
      <c r="O83" s="165">
        <v>0.98</v>
      </c>
      <c r="P83" s="165">
        <v>0.98</v>
      </c>
      <c r="Q83" s="165">
        <v>0.98</v>
      </c>
      <c r="R83" s="165">
        <v>0.98</v>
      </c>
      <c r="S83" s="165">
        <v>0.98</v>
      </c>
      <c r="T83" s="165">
        <v>0.97</v>
      </c>
      <c r="U83" s="165">
        <v>0.94</v>
      </c>
    </row>
    <row r="84" spans="1:21" ht="15">
      <c r="A84" s="160">
        <v>14</v>
      </c>
      <c r="B84" s="160" t="s">
        <v>44</v>
      </c>
      <c r="C84" s="160" t="s">
        <v>78</v>
      </c>
      <c r="D84" s="165">
        <v>0.87</v>
      </c>
      <c r="E84" s="165">
        <v>0.89</v>
      </c>
      <c r="F84" s="165">
        <v>0.91</v>
      </c>
      <c r="G84" s="165">
        <v>0.89</v>
      </c>
      <c r="H84" s="165">
        <v>0.85</v>
      </c>
      <c r="I84" s="165">
        <v>0.85</v>
      </c>
      <c r="J84" s="165">
        <v>0.89</v>
      </c>
      <c r="K84" s="165">
        <v>0.88</v>
      </c>
      <c r="L84" s="165">
        <v>0.93</v>
      </c>
      <c r="M84" s="165">
        <v>0.95</v>
      </c>
      <c r="N84" s="165">
        <v>0.95</v>
      </c>
      <c r="O84" s="165">
        <v>0.95</v>
      </c>
      <c r="P84" s="165">
        <v>0.97</v>
      </c>
      <c r="Q84" s="165">
        <v>0.98</v>
      </c>
      <c r="R84" s="165">
        <v>0.98</v>
      </c>
      <c r="S84" s="165">
        <v>0.98</v>
      </c>
      <c r="T84" s="165">
        <v>0.98</v>
      </c>
      <c r="U84" s="165">
        <v>0.91</v>
      </c>
    </row>
    <row r="85" spans="1:21" ht="15">
      <c r="A85" s="160">
        <v>15</v>
      </c>
      <c r="B85" s="160" t="s">
        <v>45</v>
      </c>
      <c r="C85" s="160" t="s">
        <v>78</v>
      </c>
      <c r="D85" s="165">
        <v>0.94</v>
      </c>
      <c r="E85" s="165">
        <v>0.94</v>
      </c>
      <c r="F85" s="165">
        <v>0.94</v>
      </c>
      <c r="G85" s="165">
        <v>0.93</v>
      </c>
      <c r="H85" s="165">
        <v>0.92</v>
      </c>
      <c r="I85" s="165">
        <v>0.92</v>
      </c>
      <c r="J85" s="165">
        <v>0.92</v>
      </c>
      <c r="K85" s="165">
        <v>0.93</v>
      </c>
      <c r="L85" s="165">
        <v>0.94</v>
      </c>
      <c r="M85" s="165">
        <v>0.97</v>
      </c>
      <c r="N85" s="165">
        <v>0.97</v>
      </c>
      <c r="O85" s="165">
        <v>0.98</v>
      </c>
      <c r="P85" s="165">
        <v>0.98</v>
      </c>
      <c r="Q85" s="165">
        <v>0.98</v>
      </c>
      <c r="R85" s="165">
        <v>0.98</v>
      </c>
      <c r="S85" s="165">
        <v>0.98</v>
      </c>
      <c r="T85" s="165">
        <v>0.98</v>
      </c>
      <c r="U85" s="165">
        <v>0.95</v>
      </c>
    </row>
    <row r="86" spans="1:21" ht="15">
      <c r="A86" s="160">
        <v>16</v>
      </c>
      <c r="B86" s="160" t="s">
        <v>46</v>
      </c>
      <c r="C86" s="160" t="s">
        <v>78</v>
      </c>
      <c r="D86" s="165">
        <v>0.93</v>
      </c>
      <c r="E86" s="165">
        <v>0.93</v>
      </c>
      <c r="F86" s="165">
        <v>0.94</v>
      </c>
      <c r="G86" s="165">
        <v>0.94</v>
      </c>
      <c r="H86" s="165">
        <v>0.93</v>
      </c>
      <c r="I86" s="165">
        <v>0.92</v>
      </c>
      <c r="J86" s="165">
        <v>0.92</v>
      </c>
      <c r="K86" s="165">
        <v>0.92</v>
      </c>
      <c r="L86" s="165">
        <v>0.94</v>
      </c>
      <c r="M86" s="165">
        <v>0.97</v>
      </c>
      <c r="N86" s="165">
        <v>0.97</v>
      </c>
      <c r="O86" s="165">
        <v>0.98</v>
      </c>
      <c r="P86" s="165">
        <v>0.98</v>
      </c>
      <c r="Q86" s="165">
        <v>0.98</v>
      </c>
      <c r="R86" s="165">
        <v>0.98</v>
      </c>
      <c r="S86" s="165">
        <v>0.98</v>
      </c>
      <c r="T86" s="165">
        <v>0.98</v>
      </c>
      <c r="U86" s="165">
        <v>0.95</v>
      </c>
    </row>
    <row r="87" spans="1:21" ht="15">
      <c r="A87" s="160">
        <v>17</v>
      </c>
      <c r="B87" s="160" t="s">
        <v>47</v>
      </c>
      <c r="C87" s="160" t="s">
        <v>78</v>
      </c>
      <c r="D87" s="165">
        <v>0.86</v>
      </c>
      <c r="E87" s="165">
        <v>0.87</v>
      </c>
      <c r="F87" s="165">
        <v>0.87</v>
      </c>
      <c r="G87" s="165">
        <v>0.86</v>
      </c>
      <c r="H87" s="165">
        <v>0.85</v>
      </c>
      <c r="I87" s="165">
        <v>0.84</v>
      </c>
      <c r="J87" s="165">
        <v>0.85</v>
      </c>
      <c r="K87" s="165">
        <v>0.86</v>
      </c>
      <c r="L87" s="165">
        <v>0.87</v>
      </c>
      <c r="M87" s="165">
        <v>0.91</v>
      </c>
      <c r="N87" s="165">
        <v>0.96</v>
      </c>
      <c r="O87" s="165">
        <v>0.97</v>
      </c>
      <c r="P87" s="165">
        <v>0.96</v>
      </c>
      <c r="Q87" s="165">
        <v>0.95</v>
      </c>
      <c r="R87" s="165">
        <v>0.95</v>
      </c>
      <c r="S87" s="165">
        <v>0.95</v>
      </c>
      <c r="T87" s="165">
        <v>0.95</v>
      </c>
      <c r="U87" s="165">
        <v>0.89</v>
      </c>
    </row>
    <row r="88" spans="1:21" ht="15">
      <c r="A88" s="160">
        <v>18</v>
      </c>
      <c r="B88" s="160" t="s">
        <v>48</v>
      </c>
      <c r="C88" s="160" t="s">
        <v>78</v>
      </c>
      <c r="D88" s="165">
        <v>0.89</v>
      </c>
      <c r="E88" s="165">
        <v>0.89</v>
      </c>
      <c r="F88" s="165">
        <v>0.93</v>
      </c>
      <c r="G88" s="165">
        <v>0.93</v>
      </c>
      <c r="H88" s="165">
        <v>0.9</v>
      </c>
      <c r="I88" s="165">
        <v>0.89</v>
      </c>
      <c r="J88" s="165">
        <v>0.92</v>
      </c>
      <c r="K88" s="165">
        <v>0.93</v>
      </c>
      <c r="L88" s="165">
        <v>0.95</v>
      </c>
      <c r="M88" s="165">
        <v>0.96</v>
      </c>
      <c r="N88" s="165">
        <v>0.97</v>
      </c>
      <c r="O88" s="165">
        <v>0.98</v>
      </c>
      <c r="P88" s="165">
        <v>0.97</v>
      </c>
      <c r="Q88" s="165">
        <v>0.96</v>
      </c>
      <c r="R88" s="165">
        <v>0.96</v>
      </c>
      <c r="S88" s="165">
        <v>0.96</v>
      </c>
      <c r="T88" s="165">
        <v>0.96</v>
      </c>
      <c r="U88" s="165">
        <v>0.94</v>
      </c>
    </row>
    <row r="89" spans="1:21" ht="15">
      <c r="A89" s="160">
        <v>19</v>
      </c>
      <c r="B89" s="160" t="s">
        <v>49</v>
      </c>
      <c r="C89" s="160" t="s">
        <v>78</v>
      </c>
      <c r="D89" s="165">
        <v>0.89</v>
      </c>
      <c r="E89" s="165">
        <v>0.92</v>
      </c>
      <c r="F89" s="165">
        <v>0.93</v>
      </c>
      <c r="G89" s="165">
        <v>0.92</v>
      </c>
      <c r="H89" s="165">
        <v>0.89</v>
      </c>
      <c r="I89" s="165">
        <v>0.86</v>
      </c>
      <c r="J89" s="165">
        <v>0.91</v>
      </c>
      <c r="K89" s="165">
        <v>0.91</v>
      </c>
      <c r="L89" s="165">
        <v>0.91</v>
      </c>
      <c r="M89" s="165">
        <v>0.93</v>
      </c>
      <c r="N89" s="165">
        <v>0.94</v>
      </c>
      <c r="O89" s="165">
        <v>0.97</v>
      </c>
      <c r="P89" s="165">
        <v>0.96</v>
      </c>
      <c r="Q89" s="165">
        <v>0.97</v>
      </c>
      <c r="R89" s="165">
        <v>0.97</v>
      </c>
      <c r="S89" s="165">
        <v>0.97</v>
      </c>
      <c r="T89" s="165">
        <v>0.97</v>
      </c>
      <c r="U89" s="165">
        <v>0.93</v>
      </c>
    </row>
    <row r="90" spans="1:21" ht="15">
      <c r="A90" s="160">
        <v>20</v>
      </c>
      <c r="B90" s="160" t="s">
        <v>50</v>
      </c>
      <c r="C90" s="160" t="s">
        <v>78</v>
      </c>
      <c r="D90" s="165">
        <v>0.95</v>
      </c>
      <c r="E90" s="165">
        <v>0.94</v>
      </c>
      <c r="F90" s="165">
        <v>0.95</v>
      </c>
      <c r="G90" s="165">
        <v>0.94</v>
      </c>
      <c r="H90" s="165">
        <v>0.92</v>
      </c>
      <c r="I90" s="165">
        <v>0.94</v>
      </c>
      <c r="J90" s="165">
        <v>0.92</v>
      </c>
      <c r="K90" s="165">
        <v>0.95</v>
      </c>
      <c r="L90" s="165">
        <v>0.96</v>
      </c>
      <c r="M90" s="165">
        <v>0.98</v>
      </c>
      <c r="N90" s="165">
        <v>0.98</v>
      </c>
      <c r="O90" s="165">
        <v>0.98</v>
      </c>
      <c r="P90" s="165">
        <v>0.99</v>
      </c>
      <c r="Q90" s="165">
        <v>0.99</v>
      </c>
      <c r="R90" s="165">
        <v>0.99</v>
      </c>
      <c r="S90" s="165">
        <v>0.99</v>
      </c>
      <c r="T90" s="165">
        <v>0.98</v>
      </c>
      <c r="U90" s="165">
        <v>0.96</v>
      </c>
    </row>
    <row r="91" spans="1:21" ht="15">
      <c r="A91" s="160">
        <v>21</v>
      </c>
      <c r="B91" s="160" t="s">
        <v>51</v>
      </c>
      <c r="C91" s="160" t="s">
        <v>78</v>
      </c>
      <c r="D91" s="165">
        <v>0.88</v>
      </c>
      <c r="E91" s="165">
        <v>0.88</v>
      </c>
      <c r="F91" s="165">
        <v>0.93</v>
      </c>
      <c r="G91" s="165">
        <v>0.93</v>
      </c>
      <c r="H91" s="165">
        <v>0.91</v>
      </c>
      <c r="I91" s="165">
        <v>0.88</v>
      </c>
      <c r="J91" s="165">
        <v>0.91</v>
      </c>
      <c r="K91" s="165">
        <v>0.94</v>
      </c>
      <c r="L91" s="165">
        <v>0.96</v>
      </c>
      <c r="M91" s="165">
        <v>0.95</v>
      </c>
      <c r="N91" s="165">
        <v>0.97</v>
      </c>
      <c r="O91" s="165">
        <v>0.98</v>
      </c>
      <c r="P91" s="165">
        <v>0.97</v>
      </c>
      <c r="Q91" s="165">
        <v>0.97</v>
      </c>
      <c r="R91" s="165">
        <v>0.96</v>
      </c>
      <c r="S91" s="165">
        <v>0.97</v>
      </c>
      <c r="T91" s="165">
        <v>0.97</v>
      </c>
      <c r="U91" s="165">
        <v>0.94</v>
      </c>
    </row>
    <row r="92" spans="1:21" ht="15">
      <c r="A92" s="160">
        <v>22</v>
      </c>
      <c r="B92" s="160" t="s">
        <v>52</v>
      </c>
      <c r="C92" s="160" t="s">
        <v>78</v>
      </c>
      <c r="D92" s="165">
        <v>0.92</v>
      </c>
      <c r="E92" s="165">
        <v>0.92</v>
      </c>
      <c r="F92" s="165">
        <v>0.91</v>
      </c>
      <c r="G92" s="165">
        <v>0.9</v>
      </c>
      <c r="H92" s="165">
        <v>0.89</v>
      </c>
      <c r="I92" s="165">
        <v>0.92</v>
      </c>
      <c r="J92" s="165">
        <v>0.93</v>
      </c>
      <c r="K92" s="165">
        <v>0.94</v>
      </c>
      <c r="L92" s="165">
        <v>0.95</v>
      </c>
      <c r="M92" s="165">
        <v>0.95</v>
      </c>
      <c r="N92" s="165">
        <v>0.97</v>
      </c>
      <c r="O92" s="165">
        <v>0.98</v>
      </c>
      <c r="P92" s="165">
        <v>0.98</v>
      </c>
      <c r="Q92" s="165">
        <v>0.98</v>
      </c>
      <c r="R92" s="165">
        <v>0.98</v>
      </c>
      <c r="S92" s="165">
        <v>0.98</v>
      </c>
      <c r="T92" s="165">
        <v>0.98</v>
      </c>
      <c r="U92" s="165">
        <v>0.94</v>
      </c>
    </row>
    <row r="93" spans="1:21" ht="15">
      <c r="A93" s="160">
        <v>23</v>
      </c>
      <c r="B93" s="160" t="s">
        <v>53</v>
      </c>
      <c r="C93" s="160" t="s">
        <v>78</v>
      </c>
      <c r="D93" s="165">
        <v>0.9</v>
      </c>
      <c r="E93" s="165">
        <v>0.91</v>
      </c>
      <c r="F93" s="165">
        <v>0.94</v>
      </c>
      <c r="G93" s="165">
        <v>0.92</v>
      </c>
      <c r="H93" s="165">
        <v>0.89</v>
      </c>
      <c r="I93" s="165">
        <v>0.89</v>
      </c>
      <c r="J93" s="165">
        <v>0.91</v>
      </c>
      <c r="K93" s="165">
        <v>0.93</v>
      </c>
      <c r="L93" s="165">
        <v>0.96</v>
      </c>
      <c r="M93" s="165">
        <v>0.95</v>
      </c>
      <c r="N93" s="165">
        <v>0.97</v>
      </c>
      <c r="O93" s="165">
        <v>0.97</v>
      </c>
      <c r="P93" s="165">
        <v>0.97</v>
      </c>
      <c r="Q93" s="165">
        <v>0.97</v>
      </c>
      <c r="R93" s="165">
        <v>0.97</v>
      </c>
      <c r="S93" s="165">
        <v>0.97</v>
      </c>
      <c r="T93" s="165">
        <v>0.97</v>
      </c>
      <c r="U93" s="165">
        <v>0.94</v>
      </c>
    </row>
    <row r="94" spans="1:21" ht="15">
      <c r="A94" s="160">
        <v>24</v>
      </c>
      <c r="B94" s="160" t="s">
        <v>54</v>
      </c>
      <c r="C94" s="160" t="s">
        <v>78</v>
      </c>
      <c r="D94" s="165">
        <v>0.91</v>
      </c>
      <c r="E94" s="165">
        <v>0.91</v>
      </c>
      <c r="F94" s="165">
        <v>0.92</v>
      </c>
      <c r="G94" s="165">
        <v>0.91</v>
      </c>
      <c r="H94" s="165">
        <v>0.87</v>
      </c>
      <c r="I94" s="165">
        <v>0.9</v>
      </c>
      <c r="J94" s="165">
        <v>0.92</v>
      </c>
      <c r="K94" s="165">
        <v>0.92</v>
      </c>
      <c r="L94" s="165">
        <v>0.94</v>
      </c>
      <c r="M94" s="165">
        <v>0.96</v>
      </c>
      <c r="N94" s="165">
        <v>0.96</v>
      </c>
      <c r="O94" s="165">
        <v>0.98</v>
      </c>
      <c r="P94" s="165">
        <v>0.95</v>
      </c>
      <c r="Q94" s="165">
        <v>0.95</v>
      </c>
      <c r="R94" s="165">
        <v>0.96</v>
      </c>
      <c r="S94" s="165">
        <v>0.96</v>
      </c>
      <c r="T94" s="165">
        <v>0.96</v>
      </c>
      <c r="U94" s="165">
        <v>0.94</v>
      </c>
    </row>
    <row r="95" spans="1:21" ht="15">
      <c r="A95" s="160">
        <v>25</v>
      </c>
      <c r="B95" s="160" t="s">
        <v>55</v>
      </c>
      <c r="C95" s="160" t="s">
        <v>78</v>
      </c>
      <c r="D95" s="165">
        <v>0.93</v>
      </c>
      <c r="E95" s="165">
        <v>0.93</v>
      </c>
      <c r="F95" s="165">
        <v>0.92</v>
      </c>
      <c r="G95" s="165">
        <v>0.92</v>
      </c>
      <c r="H95" s="165">
        <v>0.88</v>
      </c>
      <c r="I95" s="165">
        <v>0.87</v>
      </c>
      <c r="J95" s="165">
        <v>0.9</v>
      </c>
      <c r="K95" s="165">
        <v>0.95</v>
      </c>
      <c r="L95" s="165">
        <v>0.95</v>
      </c>
      <c r="M95" s="165">
        <v>0.95</v>
      </c>
      <c r="N95" s="165">
        <v>0.97</v>
      </c>
      <c r="O95" s="165">
        <v>0.97</v>
      </c>
      <c r="P95" s="165">
        <v>0.98</v>
      </c>
      <c r="Q95" s="165">
        <v>0.98</v>
      </c>
      <c r="R95" s="165">
        <v>0.97</v>
      </c>
      <c r="S95" s="165">
        <v>0.98</v>
      </c>
      <c r="T95" s="165">
        <v>0.98</v>
      </c>
      <c r="U95" s="165">
        <v>0.94</v>
      </c>
    </row>
    <row r="96" spans="1:21" ht="15">
      <c r="A96" s="160">
        <v>26</v>
      </c>
      <c r="B96" s="160" t="s">
        <v>56</v>
      </c>
      <c r="C96" s="160" t="s">
        <v>78</v>
      </c>
      <c r="D96" s="165">
        <v>0.9</v>
      </c>
      <c r="E96" s="165">
        <v>0.92</v>
      </c>
      <c r="F96" s="165">
        <v>0.93</v>
      </c>
      <c r="G96" s="165">
        <v>0.93</v>
      </c>
      <c r="H96" s="165">
        <v>0.91</v>
      </c>
      <c r="I96" s="165">
        <v>0.87</v>
      </c>
      <c r="J96" s="165">
        <v>0.91</v>
      </c>
      <c r="K96" s="165">
        <v>0.92</v>
      </c>
      <c r="L96" s="165">
        <v>0.92</v>
      </c>
      <c r="M96" s="165">
        <v>0.94</v>
      </c>
      <c r="N96" s="165">
        <v>0.95</v>
      </c>
      <c r="O96" s="165">
        <v>0.97</v>
      </c>
      <c r="P96" s="165">
        <v>0.97</v>
      </c>
      <c r="Q96" s="165">
        <v>0.98</v>
      </c>
      <c r="R96" s="165">
        <v>0.98</v>
      </c>
      <c r="S96" s="165">
        <v>0.97</v>
      </c>
      <c r="T96" s="165">
        <v>0.97</v>
      </c>
      <c r="U96" s="165">
        <v>0.94</v>
      </c>
    </row>
    <row r="97" spans="1:21" ht="15">
      <c r="A97" s="160">
        <v>27</v>
      </c>
      <c r="B97" s="160" t="s">
        <v>57</v>
      </c>
      <c r="C97" s="160" t="s">
        <v>78</v>
      </c>
      <c r="D97" s="165">
        <v>0.92</v>
      </c>
      <c r="E97" s="165">
        <v>0.95</v>
      </c>
      <c r="F97" s="165">
        <v>0.95</v>
      </c>
      <c r="G97" s="165">
        <v>0.92</v>
      </c>
      <c r="H97" s="165">
        <v>0.9</v>
      </c>
      <c r="I97" s="165">
        <v>0.91</v>
      </c>
      <c r="J97" s="165">
        <v>0.93</v>
      </c>
      <c r="K97" s="165">
        <v>0.93</v>
      </c>
      <c r="L97" s="165">
        <v>0.96</v>
      </c>
      <c r="M97" s="165">
        <v>0.96</v>
      </c>
      <c r="N97" s="165">
        <v>0.98</v>
      </c>
      <c r="O97" s="165">
        <v>0.98</v>
      </c>
      <c r="P97" s="165">
        <v>0.98</v>
      </c>
      <c r="Q97" s="165">
        <v>0.99</v>
      </c>
      <c r="R97" s="165">
        <v>0.99</v>
      </c>
      <c r="S97" s="165">
        <v>0.99</v>
      </c>
      <c r="T97" s="165">
        <v>0.99</v>
      </c>
      <c r="U97" s="165">
        <v>0.95</v>
      </c>
    </row>
    <row r="98" spans="1:21" ht="15">
      <c r="A98" s="160">
        <v>28</v>
      </c>
      <c r="B98" s="160" t="s">
        <v>58</v>
      </c>
      <c r="C98" s="160" t="s">
        <v>78</v>
      </c>
      <c r="D98" s="165">
        <v>0.92</v>
      </c>
      <c r="E98" s="165">
        <v>0.93</v>
      </c>
      <c r="F98" s="165">
        <v>0.94</v>
      </c>
      <c r="G98" s="165">
        <v>0.92</v>
      </c>
      <c r="H98" s="165">
        <v>0.9</v>
      </c>
      <c r="I98" s="165">
        <v>0.92</v>
      </c>
      <c r="J98" s="165">
        <v>0.93</v>
      </c>
      <c r="K98" s="165">
        <v>0.94</v>
      </c>
      <c r="L98" s="165">
        <v>0.95</v>
      </c>
      <c r="M98" s="165">
        <v>0.96</v>
      </c>
      <c r="N98" s="165">
        <v>0.97</v>
      </c>
      <c r="O98" s="165">
        <v>0.98</v>
      </c>
      <c r="P98" s="165">
        <v>0.98</v>
      </c>
      <c r="Q98" s="165">
        <v>0.98</v>
      </c>
      <c r="R98" s="165">
        <v>0.98</v>
      </c>
      <c r="S98" s="165">
        <v>0.98</v>
      </c>
      <c r="T98" s="165">
        <v>0.98</v>
      </c>
      <c r="U98" s="165">
        <v>0.95</v>
      </c>
    </row>
    <row r="99" spans="1:21" ht="15">
      <c r="A99" s="160">
        <v>29</v>
      </c>
      <c r="B99" s="160" t="s">
        <v>59</v>
      </c>
      <c r="C99" s="160" t="s">
        <v>78</v>
      </c>
      <c r="D99" s="165">
        <v>0.94</v>
      </c>
      <c r="E99" s="165">
        <v>0.96</v>
      </c>
      <c r="F99" s="165">
        <v>0.96</v>
      </c>
      <c r="G99" s="165">
        <v>0.95</v>
      </c>
      <c r="H99" s="165">
        <v>0.93</v>
      </c>
      <c r="I99" s="165">
        <v>0.92</v>
      </c>
      <c r="J99" s="165">
        <v>0.93</v>
      </c>
      <c r="K99" s="165">
        <v>0.94</v>
      </c>
      <c r="L99" s="165">
        <v>0.96</v>
      </c>
      <c r="M99" s="165">
        <v>0.96</v>
      </c>
      <c r="N99" s="165">
        <v>0.97</v>
      </c>
      <c r="O99" s="165">
        <v>0.98</v>
      </c>
      <c r="P99" s="165">
        <v>0.98</v>
      </c>
      <c r="Q99" s="165">
        <v>0.99</v>
      </c>
      <c r="R99" s="165">
        <v>0.98</v>
      </c>
      <c r="S99" s="165">
        <v>0.98</v>
      </c>
      <c r="T99" s="165">
        <v>0.98</v>
      </c>
      <c r="U99" s="165">
        <v>0.96</v>
      </c>
    </row>
    <row r="100" spans="1:21" ht="15">
      <c r="A100" s="160">
        <v>30</v>
      </c>
      <c r="B100" s="160" t="s">
        <v>60</v>
      </c>
      <c r="C100" s="160" t="s">
        <v>78</v>
      </c>
      <c r="D100" s="165">
        <v>0.93</v>
      </c>
      <c r="E100" s="165">
        <v>0.93</v>
      </c>
      <c r="F100" s="165">
        <v>0.92</v>
      </c>
      <c r="G100" s="165">
        <v>0.92</v>
      </c>
      <c r="H100" s="165">
        <v>0.89</v>
      </c>
      <c r="I100" s="165">
        <v>0.88</v>
      </c>
      <c r="J100" s="165">
        <v>0.91</v>
      </c>
      <c r="K100" s="165">
        <v>0.94</v>
      </c>
      <c r="L100" s="165">
        <v>0.95</v>
      </c>
      <c r="M100" s="165">
        <v>0.95</v>
      </c>
      <c r="N100" s="165">
        <v>0.96</v>
      </c>
      <c r="O100" s="165">
        <v>0.97</v>
      </c>
      <c r="P100" s="165">
        <v>0.98</v>
      </c>
      <c r="Q100" s="165">
        <v>0.98</v>
      </c>
      <c r="R100" s="165">
        <v>0.97</v>
      </c>
      <c r="S100" s="165">
        <v>0.98</v>
      </c>
      <c r="T100" s="165">
        <v>0.98</v>
      </c>
      <c r="U100" s="165">
        <v>0.94</v>
      </c>
    </row>
    <row r="101" spans="1:21" ht="15">
      <c r="A101" s="160">
        <v>31</v>
      </c>
      <c r="B101" s="160" t="s">
        <v>61</v>
      </c>
      <c r="C101" s="160" t="s">
        <v>78</v>
      </c>
      <c r="D101" s="165">
        <v>0.9</v>
      </c>
      <c r="E101" s="165">
        <v>0.92</v>
      </c>
      <c r="F101" s="165">
        <v>0.94</v>
      </c>
      <c r="G101" s="165">
        <v>0.92</v>
      </c>
      <c r="H101" s="165">
        <v>0.89</v>
      </c>
      <c r="I101" s="165">
        <v>0.89</v>
      </c>
      <c r="J101" s="165">
        <v>0.92</v>
      </c>
      <c r="K101" s="165">
        <v>0.93</v>
      </c>
      <c r="L101" s="165">
        <v>0.96</v>
      </c>
      <c r="M101" s="165">
        <v>0.96</v>
      </c>
      <c r="N101" s="165">
        <v>0.97</v>
      </c>
      <c r="O101" s="165">
        <v>0.98</v>
      </c>
      <c r="P101" s="165">
        <v>0.98</v>
      </c>
      <c r="Q101" s="165">
        <v>0.97</v>
      </c>
      <c r="R101" s="165">
        <v>0.97</v>
      </c>
      <c r="S101" s="165">
        <v>0.97</v>
      </c>
      <c r="T101" s="165">
        <v>0.97</v>
      </c>
      <c r="U101" s="165">
        <v>0.94</v>
      </c>
    </row>
    <row r="102" spans="1:21" ht="15">
      <c r="A102" s="160">
        <v>32</v>
      </c>
      <c r="B102" s="160" t="s">
        <v>62</v>
      </c>
      <c r="C102" s="160" t="s">
        <v>78</v>
      </c>
      <c r="D102" s="165">
        <v>0.89</v>
      </c>
      <c r="E102" s="165">
        <v>0.9</v>
      </c>
      <c r="F102" s="165">
        <v>0.93</v>
      </c>
      <c r="G102" s="165">
        <v>0.93</v>
      </c>
      <c r="H102" s="165">
        <v>0.89</v>
      </c>
      <c r="I102" s="165">
        <v>0.88</v>
      </c>
      <c r="J102" s="165">
        <v>0.92</v>
      </c>
      <c r="K102" s="165">
        <v>0.93</v>
      </c>
      <c r="L102" s="165">
        <v>0.96</v>
      </c>
      <c r="M102" s="165">
        <v>0.96</v>
      </c>
      <c r="N102" s="165">
        <v>0.97</v>
      </c>
      <c r="O102" s="165">
        <v>0.98</v>
      </c>
      <c r="P102" s="165">
        <v>0.97</v>
      </c>
      <c r="Q102" s="165">
        <v>0.96</v>
      </c>
      <c r="R102" s="165">
        <v>0.96</v>
      </c>
      <c r="S102" s="165">
        <v>0.96</v>
      </c>
      <c r="T102" s="165">
        <v>0.97</v>
      </c>
      <c r="U102" s="165">
        <v>0.94</v>
      </c>
    </row>
  </sheetData>
  <sheetProtection password="C6C8" sheet="1" objects="1" scenarios="1" selectLockedCells="1" selectUnlockedCells="1"/>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tabColor indexed="45"/>
  </sheetPr>
  <dimension ref="A1:U102"/>
  <sheetViews>
    <sheetView workbookViewId="0" topLeftCell="A1">
      <selection activeCell="C35" sqref="C35"/>
    </sheetView>
  </sheetViews>
  <sheetFormatPr defaultColWidth="9.140625" defaultRowHeight="15"/>
  <cols>
    <col min="1" max="1" width="3.57421875" style="144" customWidth="1"/>
    <col min="2" max="2" width="18.7109375" style="144" bestFit="1" customWidth="1"/>
    <col min="3" max="3" width="4.57421875" style="144" customWidth="1"/>
    <col min="4" max="16384" width="9.140625" style="144" customWidth="1"/>
  </cols>
  <sheetData>
    <row r="1" spans="1:21" ht="15">
      <c r="A1" s="108"/>
      <c r="B1" s="114"/>
      <c r="C1" s="115"/>
      <c r="D1" s="108">
        <v>96</v>
      </c>
      <c r="E1" s="108">
        <v>97</v>
      </c>
      <c r="F1" s="108">
        <v>98</v>
      </c>
      <c r="G1" s="108">
        <v>99</v>
      </c>
      <c r="H1" s="108">
        <v>100</v>
      </c>
      <c r="I1" s="108">
        <v>101</v>
      </c>
      <c r="J1" s="108">
        <v>102</v>
      </c>
      <c r="K1" s="108">
        <v>103</v>
      </c>
      <c r="L1" s="108">
        <v>104</v>
      </c>
      <c r="M1" s="108">
        <v>105</v>
      </c>
      <c r="N1" s="108">
        <v>106</v>
      </c>
      <c r="O1" s="108">
        <v>107</v>
      </c>
      <c r="P1" s="108">
        <v>108</v>
      </c>
      <c r="Q1" s="108">
        <v>109</v>
      </c>
      <c r="R1" s="108">
        <v>110</v>
      </c>
      <c r="S1" s="108">
        <v>111</v>
      </c>
      <c r="T1" s="108">
        <v>112</v>
      </c>
      <c r="U1" s="108">
        <v>113</v>
      </c>
    </row>
    <row r="2" spans="1:21" ht="15">
      <c r="A2" s="114" t="s">
        <v>76</v>
      </c>
      <c r="B2" s="111"/>
      <c r="C2" s="111"/>
      <c r="D2" s="108">
        <v>3</v>
      </c>
      <c r="E2" s="108">
        <v>4</v>
      </c>
      <c r="F2" s="108">
        <v>5</v>
      </c>
      <c r="G2" s="108">
        <v>6</v>
      </c>
      <c r="H2" s="108">
        <v>7</v>
      </c>
      <c r="I2" s="108">
        <v>8</v>
      </c>
      <c r="J2" s="108">
        <v>9</v>
      </c>
      <c r="K2" s="108">
        <v>10</v>
      </c>
      <c r="L2" s="108">
        <v>11</v>
      </c>
      <c r="M2" s="108">
        <v>12</v>
      </c>
      <c r="N2" s="108">
        <v>13</v>
      </c>
      <c r="O2" s="108">
        <v>14</v>
      </c>
      <c r="P2" s="108">
        <v>15</v>
      </c>
      <c r="Q2" s="108">
        <v>16</v>
      </c>
      <c r="R2" s="108">
        <v>17</v>
      </c>
      <c r="S2" s="108">
        <v>18</v>
      </c>
      <c r="T2" s="108">
        <v>19</v>
      </c>
      <c r="U2" s="108">
        <v>20</v>
      </c>
    </row>
    <row r="3" spans="1:21" ht="15">
      <c r="A3" s="146" t="s">
        <v>67</v>
      </c>
      <c r="B3" s="146" t="s">
        <v>68</v>
      </c>
      <c r="C3" s="146" t="s">
        <v>69</v>
      </c>
      <c r="D3" s="161" t="s">
        <v>86</v>
      </c>
      <c r="E3" s="161" t="s">
        <v>89</v>
      </c>
      <c r="F3" s="161" t="s">
        <v>90</v>
      </c>
      <c r="G3" s="161" t="s">
        <v>91</v>
      </c>
      <c r="H3" s="161" t="s">
        <v>92</v>
      </c>
      <c r="I3" s="161" t="s">
        <v>93</v>
      </c>
      <c r="J3" s="161" t="s">
        <v>94</v>
      </c>
      <c r="K3" s="161" t="s">
        <v>95</v>
      </c>
      <c r="L3" s="161" t="s">
        <v>96</v>
      </c>
      <c r="M3" s="161" t="s">
        <v>97</v>
      </c>
      <c r="N3" s="161" t="s">
        <v>98</v>
      </c>
      <c r="O3" s="161" t="s">
        <v>99</v>
      </c>
      <c r="P3" s="161" t="s">
        <v>100</v>
      </c>
      <c r="Q3" s="161" t="s">
        <v>101</v>
      </c>
      <c r="R3" s="161" t="s">
        <v>102</v>
      </c>
      <c r="S3" s="161" t="s">
        <v>103</v>
      </c>
      <c r="T3" s="161" t="s">
        <v>70</v>
      </c>
      <c r="U3" s="128" t="s">
        <v>104</v>
      </c>
    </row>
    <row r="4" spans="1:21" ht="15">
      <c r="A4" s="146">
        <v>33</v>
      </c>
      <c r="B4" s="146" t="s">
        <v>63</v>
      </c>
      <c r="C4" s="146" t="s">
        <v>71</v>
      </c>
      <c r="D4" s="143">
        <v>149200</v>
      </c>
      <c r="E4" s="143">
        <v>138000</v>
      </c>
      <c r="F4" s="143">
        <v>149600</v>
      </c>
      <c r="G4" s="143">
        <v>168100</v>
      </c>
      <c r="H4" s="143">
        <v>181000</v>
      </c>
      <c r="I4" s="143">
        <v>169900</v>
      </c>
      <c r="J4" s="143">
        <v>158500</v>
      </c>
      <c r="K4" s="143">
        <v>166200</v>
      </c>
      <c r="L4" s="143">
        <v>191400</v>
      </c>
      <c r="M4" s="143">
        <v>200300</v>
      </c>
      <c r="N4" s="143">
        <v>184200</v>
      </c>
      <c r="O4" s="143">
        <v>162200</v>
      </c>
      <c r="P4" s="143">
        <v>164700</v>
      </c>
      <c r="Q4" s="143">
        <v>124700</v>
      </c>
      <c r="R4" s="143">
        <v>100700</v>
      </c>
      <c r="S4" s="143">
        <v>76800</v>
      </c>
      <c r="T4" s="143">
        <v>81600</v>
      </c>
      <c r="U4" s="143">
        <v>2567200</v>
      </c>
    </row>
    <row r="5" spans="1:21" ht="15">
      <c r="A5" s="146">
        <v>1</v>
      </c>
      <c r="B5" s="146" t="s">
        <v>31</v>
      </c>
      <c r="C5" s="146" t="s">
        <v>71</v>
      </c>
      <c r="D5" s="143">
        <v>5800</v>
      </c>
      <c r="E5" s="143">
        <v>4700</v>
      </c>
      <c r="F5" s="143">
        <v>4900</v>
      </c>
      <c r="G5" s="143">
        <v>7200</v>
      </c>
      <c r="H5" s="143">
        <v>11400</v>
      </c>
      <c r="I5" s="143">
        <v>10700</v>
      </c>
      <c r="J5" s="143">
        <v>9100</v>
      </c>
      <c r="K5" s="143">
        <v>7700</v>
      </c>
      <c r="L5" s="143">
        <v>7500</v>
      </c>
      <c r="M5" s="143">
        <v>7600</v>
      </c>
      <c r="N5" s="143">
        <v>7200</v>
      </c>
      <c r="O5" s="143">
        <v>6600</v>
      </c>
      <c r="P5" s="143">
        <v>6300</v>
      </c>
      <c r="Q5" s="143">
        <v>4100</v>
      </c>
      <c r="R5" s="143">
        <v>3400</v>
      </c>
      <c r="S5" s="143">
        <v>2900</v>
      </c>
      <c r="T5" s="143">
        <v>3100</v>
      </c>
      <c r="U5" s="143">
        <v>110200</v>
      </c>
    </row>
    <row r="6" spans="1:21" ht="15">
      <c r="A6" s="146">
        <v>2</v>
      </c>
      <c r="B6" s="146" t="s">
        <v>32</v>
      </c>
      <c r="C6" s="146" t="s">
        <v>71</v>
      </c>
      <c r="D6" s="143">
        <v>7700</v>
      </c>
      <c r="E6" s="143">
        <v>7200</v>
      </c>
      <c r="F6" s="143">
        <v>7900</v>
      </c>
      <c r="G6" s="143">
        <v>7800</v>
      </c>
      <c r="H6" s="143">
        <v>7000</v>
      </c>
      <c r="I6" s="143">
        <v>6500</v>
      </c>
      <c r="J6" s="143">
        <v>7200</v>
      </c>
      <c r="K6" s="143">
        <v>8600</v>
      </c>
      <c r="L6" s="143">
        <v>9700</v>
      </c>
      <c r="M6" s="143">
        <v>10100</v>
      </c>
      <c r="N6" s="143">
        <v>9400</v>
      </c>
      <c r="O6" s="143">
        <v>8600</v>
      </c>
      <c r="P6" s="143">
        <v>8900</v>
      </c>
      <c r="Q6" s="143">
        <v>6200</v>
      </c>
      <c r="R6" s="143">
        <v>4800</v>
      </c>
      <c r="S6" s="143">
        <v>3600</v>
      </c>
      <c r="T6" s="143">
        <v>3900</v>
      </c>
      <c r="U6" s="143">
        <v>125300</v>
      </c>
    </row>
    <row r="7" spans="1:21" ht="15">
      <c r="A7" s="146">
        <v>3</v>
      </c>
      <c r="B7" s="146" t="s">
        <v>33</v>
      </c>
      <c r="C7" s="146" t="s">
        <v>71</v>
      </c>
      <c r="D7" s="143">
        <v>3000</v>
      </c>
      <c r="E7" s="143">
        <v>3100</v>
      </c>
      <c r="F7" s="143">
        <v>3500</v>
      </c>
      <c r="G7" s="143">
        <v>3600</v>
      </c>
      <c r="H7" s="143">
        <v>3100</v>
      </c>
      <c r="I7" s="143">
        <v>3000</v>
      </c>
      <c r="J7" s="143">
        <v>2900</v>
      </c>
      <c r="K7" s="143">
        <v>3300</v>
      </c>
      <c r="L7" s="143">
        <v>4000</v>
      </c>
      <c r="M7" s="143">
        <v>4500</v>
      </c>
      <c r="N7" s="143">
        <v>4000</v>
      </c>
      <c r="O7" s="143">
        <v>3800</v>
      </c>
      <c r="P7" s="143">
        <v>4300</v>
      </c>
      <c r="Q7" s="143">
        <v>3200</v>
      </c>
      <c r="R7" s="143">
        <v>2600</v>
      </c>
      <c r="S7" s="143">
        <v>2000</v>
      </c>
      <c r="T7" s="143">
        <v>2200</v>
      </c>
      <c r="U7" s="143">
        <v>56200</v>
      </c>
    </row>
    <row r="8" spans="1:21" ht="15">
      <c r="A8" s="146">
        <v>4</v>
      </c>
      <c r="B8" s="146" t="s">
        <v>34</v>
      </c>
      <c r="C8" s="146" t="s">
        <v>71</v>
      </c>
      <c r="D8" s="143">
        <v>2100</v>
      </c>
      <c r="E8" s="143">
        <v>2200</v>
      </c>
      <c r="F8" s="143">
        <v>2600</v>
      </c>
      <c r="G8" s="143">
        <v>2700</v>
      </c>
      <c r="H8" s="143">
        <v>2500</v>
      </c>
      <c r="I8" s="143">
        <v>2200</v>
      </c>
      <c r="J8" s="143">
        <v>1900</v>
      </c>
      <c r="K8" s="143">
        <v>2300</v>
      </c>
      <c r="L8" s="143">
        <v>3000</v>
      </c>
      <c r="M8" s="143">
        <v>3400</v>
      </c>
      <c r="N8" s="143">
        <v>3200</v>
      </c>
      <c r="O8" s="143">
        <v>3100</v>
      </c>
      <c r="P8" s="143">
        <v>3500</v>
      </c>
      <c r="Q8" s="143">
        <v>2900</v>
      </c>
      <c r="R8" s="143">
        <v>2300</v>
      </c>
      <c r="S8" s="143">
        <v>1600</v>
      </c>
      <c r="T8" s="143">
        <v>1800</v>
      </c>
      <c r="U8" s="143">
        <v>43100</v>
      </c>
    </row>
    <row r="9" spans="1:21" ht="15">
      <c r="A9" s="146">
        <v>5</v>
      </c>
      <c r="B9" s="146" t="s">
        <v>35</v>
      </c>
      <c r="C9" s="146" t="s">
        <v>71</v>
      </c>
      <c r="D9" s="143">
        <v>2900</v>
      </c>
      <c r="E9" s="143">
        <v>3000</v>
      </c>
      <c r="F9" s="143">
        <v>3200</v>
      </c>
      <c r="G9" s="143">
        <v>3200</v>
      </c>
      <c r="H9" s="143">
        <v>2600</v>
      </c>
      <c r="I9" s="143">
        <v>2400</v>
      </c>
      <c r="J9" s="143">
        <v>2500</v>
      </c>
      <c r="K9" s="143">
        <v>3200</v>
      </c>
      <c r="L9" s="143">
        <v>4200</v>
      </c>
      <c r="M9" s="143">
        <v>4600</v>
      </c>
      <c r="N9" s="143">
        <v>4300</v>
      </c>
      <c r="O9" s="143">
        <v>4000</v>
      </c>
      <c r="P9" s="143">
        <v>4400</v>
      </c>
      <c r="Q9" s="143">
        <v>3400</v>
      </c>
      <c r="R9" s="143">
        <v>2800</v>
      </c>
      <c r="S9" s="143">
        <v>2000</v>
      </c>
      <c r="T9" s="143">
        <v>2400</v>
      </c>
      <c r="U9" s="143">
        <v>55100</v>
      </c>
    </row>
    <row r="10" spans="1:21" ht="15">
      <c r="A10" s="146">
        <v>6</v>
      </c>
      <c r="B10" s="146" t="s">
        <v>36</v>
      </c>
      <c r="C10" s="146" t="s">
        <v>71</v>
      </c>
      <c r="D10" s="143">
        <v>1500</v>
      </c>
      <c r="E10" s="143">
        <v>1400</v>
      </c>
      <c r="F10" s="143">
        <v>1500</v>
      </c>
      <c r="G10" s="143">
        <v>1600</v>
      </c>
      <c r="H10" s="143">
        <v>1500</v>
      </c>
      <c r="I10" s="143">
        <v>1500</v>
      </c>
      <c r="J10" s="143">
        <v>1500</v>
      </c>
      <c r="K10" s="143">
        <v>1700</v>
      </c>
      <c r="L10" s="143">
        <v>2100</v>
      </c>
      <c r="M10" s="143">
        <v>2100</v>
      </c>
      <c r="N10" s="143">
        <v>1800</v>
      </c>
      <c r="O10" s="143">
        <v>1600</v>
      </c>
      <c r="P10" s="143">
        <v>1700</v>
      </c>
      <c r="Q10" s="143">
        <v>1300</v>
      </c>
      <c r="R10" s="143">
        <v>1000</v>
      </c>
      <c r="S10" s="143">
        <v>700</v>
      </c>
      <c r="T10" s="143">
        <v>700</v>
      </c>
      <c r="U10" s="143">
        <v>25100</v>
      </c>
    </row>
    <row r="11" spans="1:21" ht="15">
      <c r="A11" s="146">
        <v>7</v>
      </c>
      <c r="B11" s="146" t="s">
        <v>37</v>
      </c>
      <c r="C11" s="146" t="s">
        <v>71</v>
      </c>
      <c r="D11" s="143">
        <v>2700</v>
      </c>
      <c r="E11" s="143">
        <v>2300</v>
      </c>
      <c r="F11" s="143">
        <v>2500</v>
      </c>
      <c r="G11" s="143">
        <v>3000</v>
      </c>
      <c r="H11" s="143">
        <v>2900</v>
      </c>
      <c r="I11" s="143">
        <v>2800</v>
      </c>
      <c r="J11" s="143">
        <v>2400</v>
      </c>
      <c r="K11" s="143">
        <v>2600</v>
      </c>
      <c r="L11" s="143">
        <v>3200</v>
      </c>
      <c r="M11" s="143">
        <v>3600</v>
      </c>
      <c r="N11" s="143">
        <v>3300</v>
      </c>
      <c r="O11" s="143">
        <v>2900</v>
      </c>
      <c r="P11" s="143">
        <v>2700</v>
      </c>
      <c r="Q11" s="143">
        <v>2100</v>
      </c>
      <c r="R11" s="143">
        <v>1600</v>
      </c>
      <c r="S11" s="143">
        <v>1300</v>
      </c>
      <c r="T11" s="143">
        <v>1200</v>
      </c>
      <c r="U11" s="143">
        <v>43200</v>
      </c>
    </row>
    <row r="12" spans="1:21" ht="15">
      <c r="A12" s="146">
        <v>8</v>
      </c>
      <c r="B12" s="146" t="s">
        <v>38</v>
      </c>
      <c r="C12" s="146" t="s">
        <v>71</v>
      </c>
      <c r="D12" s="143">
        <v>3900</v>
      </c>
      <c r="E12" s="143">
        <v>3800</v>
      </c>
      <c r="F12" s="143">
        <v>4200</v>
      </c>
      <c r="G12" s="143">
        <v>4500</v>
      </c>
      <c r="H12" s="143">
        <v>3900</v>
      </c>
      <c r="I12" s="143">
        <v>3600</v>
      </c>
      <c r="J12" s="143">
        <v>3200</v>
      </c>
      <c r="K12" s="143">
        <v>3900</v>
      </c>
      <c r="L12" s="143">
        <v>5000</v>
      </c>
      <c r="M12" s="143">
        <v>5800</v>
      </c>
      <c r="N12" s="143">
        <v>5500</v>
      </c>
      <c r="O12" s="143">
        <v>5200</v>
      </c>
      <c r="P12" s="143">
        <v>5800</v>
      </c>
      <c r="Q12" s="143">
        <v>4700</v>
      </c>
      <c r="R12" s="143">
        <v>4000</v>
      </c>
      <c r="S12" s="143">
        <v>3100</v>
      </c>
      <c r="T12" s="143">
        <v>3200</v>
      </c>
      <c r="U12" s="143">
        <v>73300</v>
      </c>
    </row>
    <row r="13" spans="1:21" ht="15">
      <c r="A13" s="146">
        <v>9</v>
      </c>
      <c r="B13" s="146" t="s">
        <v>39</v>
      </c>
      <c r="C13" s="146" t="s">
        <v>71</v>
      </c>
      <c r="D13" s="143">
        <v>4000</v>
      </c>
      <c r="E13" s="143">
        <v>3500</v>
      </c>
      <c r="F13" s="143">
        <v>3800</v>
      </c>
      <c r="G13" s="143">
        <v>5300</v>
      </c>
      <c r="H13" s="143">
        <v>7400</v>
      </c>
      <c r="I13" s="143">
        <v>5800</v>
      </c>
      <c r="J13" s="143">
        <v>4300</v>
      </c>
      <c r="K13" s="143">
        <v>3900</v>
      </c>
      <c r="L13" s="143">
        <v>4600</v>
      </c>
      <c r="M13" s="143">
        <v>4900</v>
      </c>
      <c r="N13" s="143">
        <v>4800</v>
      </c>
      <c r="O13" s="143">
        <v>3900</v>
      </c>
      <c r="P13" s="143">
        <v>4100</v>
      </c>
      <c r="Q13" s="143">
        <v>3000</v>
      </c>
      <c r="R13" s="143">
        <v>2700</v>
      </c>
      <c r="S13" s="143">
        <v>2200</v>
      </c>
      <c r="T13" s="143">
        <v>2500</v>
      </c>
      <c r="U13" s="143">
        <v>70700</v>
      </c>
    </row>
    <row r="14" spans="1:21" ht="15">
      <c r="A14" s="146">
        <v>10</v>
      </c>
      <c r="B14" s="146" t="s">
        <v>40</v>
      </c>
      <c r="C14" s="146" t="s">
        <v>71</v>
      </c>
      <c r="D14" s="143">
        <v>3500</v>
      </c>
      <c r="E14" s="143">
        <v>3200</v>
      </c>
      <c r="F14" s="143">
        <v>3600</v>
      </c>
      <c r="G14" s="143">
        <v>3900</v>
      </c>
      <c r="H14" s="143">
        <v>3800</v>
      </c>
      <c r="I14" s="143">
        <v>3400</v>
      </c>
      <c r="J14" s="143">
        <v>3200</v>
      </c>
      <c r="K14" s="143">
        <v>3800</v>
      </c>
      <c r="L14" s="143">
        <v>4600</v>
      </c>
      <c r="M14" s="143">
        <v>4700</v>
      </c>
      <c r="N14" s="143">
        <v>4400</v>
      </c>
      <c r="O14" s="143">
        <v>3800</v>
      </c>
      <c r="P14" s="143">
        <v>4100</v>
      </c>
      <c r="Q14" s="143">
        <v>3100</v>
      </c>
      <c r="R14" s="143">
        <v>2500</v>
      </c>
      <c r="S14" s="143">
        <v>1900</v>
      </c>
      <c r="T14" s="143">
        <v>1800</v>
      </c>
      <c r="U14" s="143">
        <v>59300</v>
      </c>
    </row>
    <row r="15" spans="1:21" ht="15">
      <c r="A15" s="146">
        <v>11</v>
      </c>
      <c r="B15" s="146" t="s">
        <v>41</v>
      </c>
      <c r="C15" s="146" t="s">
        <v>71</v>
      </c>
      <c r="D15" s="143">
        <v>2700</v>
      </c>
      <c r="E15" s="143">
        <v>2900</v>
      </c>
      <c r="F15" s="143">
        <v>3300</v>
      </c>
      <c r="G15" s="143">
        <v>3700</v>
      </c>
      <c r="H15" s="143">
        <v>3200</v>
      </c>
      <c r="I15" s="143">
        <v>2200</v>
      </c>
      <c r="J15" s="143">
        <v>2100</v>
      </c>
      <c r="K15" s="143">
        <v>2700</v>
      </c>
      <c r="L15" s="143">
        <v>3600</v>
      </c>
      <c r="M15" s="143">
        <v>4200</v>
      </c>
      <c r="N15" s="143">
        <v>4000</v>
      </c>
      <c r="O15" s="143">
        <v>3600</v>
      </c>
      <c r="P15" s="143">
        <v>3500</v>
      </c>
      <c r="Q15" s="143">
        <v>2700</v>
      </c>
      <c r="R15" s="143">
        <v>2400</v>
      </c>
      <c r="S15" s="143">
        <v>1900</v>
      </c>
      <c r="T15" s="143">
        <v>2000</v>
      </c>
      <c r="U15" s="143">
        <v>50600</v>
      </c>
    </row>
    <row r="16" spans="1:21" ht="15">
      <c r="A16" s="146">
        <v>12</v>
      </c>
      <c r="B16" s="146" t="s">
        <v>42</v>
      </c>
      <c r="C16" s="146" t="s">
        <v>71</v>
      </c>
      <c r="D16" s="143">
        <v>3000</v>
      </c>
      <c r="E16" s="143">
        <v>2900</v>
      </c>
      <c r="F16" s="143">
        <v>3000</v>
      </c>
      <c r="G16" s="143">
        <v>3200</v>
      </c>
      <c r="H16" s="143">
        <v>2600</v>
      </c>
      <c r="I16" s="143">
        <v>2300</v>
      </c>
      <c r="J16" s="143">
        <v>2300</v>
      </c>
      <c r="K16" s="143">
        <v>3100</v>
      </c>
      <c r="L16" s="143">
        <v>3800</v>
      </c>
      <c r="M16" s="143">
        <v>4100</v>
      </c>
      <c r="N16" s="143">
        <v>3700</v>
      </c>
      <c r="O16" s="143">
        <v>3100</v>
      </c>
      <c r="P16" s="143">
        <v>3100</v>
      </c>
      <c r="Q16" s="143">
        <v>2500</v>
      </c>
      <c r="R16" s="143">
        <v>2000</v>
      </c>
      <c r="S16" s="143">
        <v>1500</v>
      </c>
      <c r="T16" s="143">
        <v>1700</v>
      </c>
      <c r="U16" s="143">
        <v>47900</v>
      </c>
    </row>
    <row r="17" spans="1:21" ht="15">
      <c r="A17" s="146">
        <v>13</v>
      </c>
      <c r="B17" s="146" t="s">
        <v>43</v>
      </c>
      <c r="C17" s="146" t="s">
        <v>71</v>
      </c>
      <c r="D17" s="143">
        <v>2600</v>
      </c>
      <c r="E17" s="143">
        <v>2800</v>
      </c>
      <c r="F17" s="143">
        <v>3200</v>
      </c>
      <c r="G17" s="143">
        <v>3200</v>
      </c>
      <c r="H17" s="143">
        <v>2600</v>
      </c>
      <c r="I17" s="143">
        <v>1800</v>
      </c>
      <c r="J17" s="143">
        <v>1900</v>
      </c>
      <c r="K17" s="143">
        <v>2400</v>
      </c>
      <c r="L17" s="143">
        <v>3200</v>
      </c>
      <c r="M17" s="143">
        <v>3600</v>
      </c>
      <c r="N17" s="143">
        <v>3500</v>
      </c>
      <c r="O17" s="143">
        <v>2900</v>
      </c>
      <c r="P17" s="143">
        <v>2700</v>
      </c>
      <c r="Q17" s="143">
        <v>2000</v>
      </c>
      <c r="R17" s="143">
        <v>1800</v>
      </c>
      <c r="S17" s="143">
        <v>1400</v>
      </c>
      <c r="T17" s="143">
        <v>1600</v>
      </c>
      <c r="U17" s="143">
        <v>43200</v>
      </c>
    </row>
    <row r="18" spans="1:21" ht="15">
      <c r="A18" s="146">
        <v>14</v>
      </c>
      <c r="B18" s="146" t="s">
        <v>44</v>
      </c>
      <c r="C18" s="146" t="s">
        <v>71</v>
      </c>
      <c r="D18" s="143">
        <v>13200</v>
      </c>
      <c r="E18" s="143">
        <v>10700</v>
      </c>
      <c r="F18" s="143">
        <v>10900</v>
      </c>
      <c r="G18" s="143">
        <v>14300</v>
      </c>
      <c r="H18" s="143">
        <v>22900</v>
      </c>
      <c r="I18" s="143">
        <v>22100</v>
      </c>
      <c r="J18" s="143">
        <v>19500</v>
      </c>
      <c r="K18" s="143">
        <v>17500</v>
      </c>
      <c r="L18" s="143">
        <v>16600</v>
      </c>
      <c r="M18" s="143">
        <v>16500</v>
      </c>
      <c r="N18" s="143">
        <v>14700</v>
      </c>
      <c r="O18" s="143">
        <v>12800</v>
      </c>
      <c r="P18" s="143">
        <v>12200</v>
      </c>
      <c r="Q18" s="143">
        <v>8500</v>
      </c>
      <c r="R18" s="143">
        <v>7100</v>
      </c>
      <c r="S18" s="143">
        <v>5800</v>
      </c>
      <c r="T18" s="143">
        <v>7100</v>
      </c>
      <c r="U18" s="143">
        <v>232300</v>
      </c>
    </row>
    <row r="19" spans="1:21" ht="15">
      <c r="A19" s="146">
        <v>15</v>
      </c>
      <c r="B19" s="146" t="s">
        <v>45</v>
      </c>
      <c r="C19" s="146" t="s">
        <v>71</v>
      </c>
      <c r="D19" s="143">
        <v>4700</v>
      </c>
      <c r="E19" s="143">
        <v>4300</v>
      </c>
      <c r="F19" s="143">
        <v>4600</v>
      </c>
      <c r="G19" s="143">
        <v>4900</v>
      </c>
      <c r="H19" s="143">
        <v>4400</v>
      </c>
      <c r="I19" s="143">
        <v>4500</v>
      </c>
      <c r="J19" s="143">
        <v>4800</v>
      </c>
      <c r="K19" s="143">
        <v>5500</v>
      </c>
      <c r="L19" s="143">
        <v>6200</v>
      </c>
      <c r="M19" s="143">
        <v>6100</v>
      </c>
      <c r="N19" s="143">
        <v>5500</v>
      </c>
      <c r="O19" s="143">
        <v>4600</v>
      </c>
      <c r="P19" s="143">
        <v>4900</v>
      </c>
      <c r="Q19" s="143">
        <v>3600</v>
      </c>
      <c r="R19" s="143">
        <v>3000</v>
      </c>
      <c r="S19" s="143">
        <v>2200</v>
      </c>
      <c r="T19" s="143">
        <v>2300</v>
      </c>
      <c r="U19" s="143">
        <v>76100</v>
      </c>
    </row>
    <row r="20" spans="1:21" ht="15">
      <c r="A20" s="146">
        <v>16</v>
      </c>
      <c r="B20" s="146" t="s">
        <v>46</v>
      </c>
      <c r="C20" s="146" t="s">
        <v>71</v>
      </c>
      <c r="D20" s="143">
        <v>10700</v>
      </c>
      <c r="E20" s="143">
        <v>9800</v>
      </c>
      <c r="F20" s="143">
        <v>10300</v>
      </c>
      <c r="G20" s="143">
        <v>11400</v>
      </c>
      <c r="H20" s="143">
        <v>11600</v>
      </c>
      <c r="I20" s="143">
        <v>10300</v>
      </c>
      <c r="J20" s="143">
        <v>10100</v>
      </c>
      <c r="K20" s="143">
        <v>11200</v>
      </c>
      <c r="L20" s="143">
        <v>13500</v>
      </c>
      <c r="M20" s="143">
        <v>13600</v>
      </c>
      <c r="N20" s="143">
        <v>13000</v>
      </c>
      <c r="O20" s="143">
        <v>11200</v>
      </c>
      <c r="P20" s="143">
        <v>12200</v>
      </c>
      <c r="Q20" s="143">
        <v>9400</v>
      </c>
      <c r="R20" s="143">
        <v>7200</v>
      </c>
      <c r="S20" s="143">
        <v>5500</v>
      </c>
      <c r="T20" s="143">
        <v>6000</v>
      </c>
      <c r="U20" s="143">
        <v>177000</v>
      </c>
    </row>
    <row r="21" spans="1:21" ht="15">
      <c r="A21" s="146">
        <v>17</v>
      </c>
      <c r="B21" s="146" t="s">
        <v>47</v>
      </c>
      <c r="C21" s="146" t="s">
        <v>71</v>
      </c>
      <c r="D21" s="143">
        <v>16700</v>
      </c>
      <c r="E21" s="143">
        <v>13800</v>
      </c>
      <c r="F21" s="143">
        <v>15100</v>
      </c>
      <c r="G21" s="143">
        <v>19600</v>
      </c>
      <c r="H21" s="143">
        <v>27200</v>
      </c>
      <c r="I21" s="143">
        <v>27300</v>
      </c>
      <c r="J21" s="143">
        <v>23200</v>
      </c>
      <c r="K21" s="143">
        <v>20100</v>
      </c>
      <c r="L21" s="143">
        <v>21200</v>
      </c>
      <c r="M21" s="143">
        <v>20800</v>
      </c>
      <c r="N21" s="143">
        <v>18400</v>
      </c>
      <c r="O21" s="143">
        <v>15500</v>
      </c>
      <c r="P21" s="143">
        <v>14000</v>
      </c>
      <c r="Q21" s="143">
        <v>10500</v>
      </c>
      <c r="R21" s="143">
        <v>8600</v>
      </c>
      <c r="S21" s="143">
        <v>6800</v>
      </c>
      <c r="T21" s="143">
        <v>7100</v>
      </c>
      <c r="U21" s="143">
        <v>286000</v>
      </c>
    </row>
    <row r="22" spans="1:21" ht="15">
      <c r="A22" s="146">
        <v>18</v>
      </c>
      <c r="B22" s="146" t="s">
        <v>48</v>
      </c>
      <c r="C22" s="146" t="s">
        <v>71</v>
      </c>
      <c r="D22" s="143">
        <v>6500</v>
      </c>
      <c r="E22" s="143">
        <v>6300</v>
      </c>
      <c r="F22" s="143">
        <v>7000</v>
      </c>
      <c r="G22" s="143">
        <v>6900</v>
      </c>
      <c r="H22" s="143">
        <v>6000</v>
      </c>
      <c r="I22" s="143">
        <v>6200</v>
      </c>
      <c r="J22" s="143">
        <v>6200</v>
      </c>
      <c r="K22" s="143">
        <v>6600</v>
      </c>
      <c r="L22" s="143">
        <v>8100</v>
      </c>
      <c r="M22" s="143">
        <v>9000</v>
      </c>
      <c r="N22" s="143">
        <v>8700</v>
      </c>
      <c r="O22" s="143">
        <v>8200</v>
      </c>
      <c r="P22" s="143">
        <v>8500</v>
      </c>
      <c r="Q22" s="143">
        <v>6600</v>
      </c>
      <c r="R22" s="143">
        <v>4900</v>
      </c>
      <c r="S22" s="143">
        <v>3700</v>
      </c>
      <c r="T22" s="143">
        <v>4000</v>
      </c>
      <c r="U22" s="143">
        <v>113500</v>
      </c>
    </row>
    <row r="23" spans="1:21" ht="15">
      <c r="A23" s="146">
        <v>19</v>
      </c>
      <c r="B23" s="146" t="s">
        <v>49</v>
      </c>
      <c r="C23" s="146" t="s">
        <v>71</v>
      </c>
      <c r="D23" s="143">
        <v>2200</v>
      </c>
      <c r="E23" s="143">
        <v>2100</v>
      </c>
      <c r="F23" s="143">
        <v>2300</v>
      </c>
      <c r="G23" s="143">
        <v>2600</v>
      </c>
      <c r="H23" s="143">
        <v>2600</v>
      </c>
      <c r="I23" s="143">
        <v>2400</v>
      </c>
      <c r="J23" s="143">
        <v>2000</v>
      </c>
      <c r="K23" s="143">
        <v>2300</v>
      </c>
      <c r="L23" s="143">
        <v>2800</v>
      </c>
      <c r="M23" s="143">
        <v>3400</v>
      </c>
      <c r="N23" s="143">
        <v>3000</v>
      </c>
      <c r="O23" s="143">
        <v>2600</v>
      </c>
      <c r="P23" s="143">
        <v>2600</v>
      </c>
      <c r="Q23" s="143">
        <v>2000</v>
      </c>
      <c r="R23" s="143">
        <v>1600</v>
      </c>
      <c r="S23" s="143">
        <v>1200</v>
      </c>
      <c r="T23" s="143">
        <v>1200</v>
      </c>
      <c r="U23" s="143">
        <v>39000</v>
      </c>
    </row>
    <row r="24" spans="1:21" ht="15">
      <c r="A24" s="146">
        <v>20</v>
      </c>
      <c r="B24" s="146" t="s">
        <v>50</v>
      </c>
      <c r="C24" s="146" t="s">
        <v>71</v>
      </c>
      <c r="D24" s="143">
        <v>2400</v>
      </c>
      <c r="E24" s="143">
        <v>2400</v>
      </c>
      <c r="F24" s="143">
        <v>2500</v>
      </c>
      <c r="G24" s="143">
        <v>2700</v>
      </c>
      <c r="H24" s="143">
        <v>2400</v>
      </c>
      <c r="I24" s="143">
        <v>2200</v>
      </c>
      <c r="J24" s="143">
        <v>2200</v>
      </c>
      <c r="K24" s="143">
        <v>2600</v>
      </c>
      <c r="L24" s="143">
        <v>3000</v>
      </c>
      <c r="M24" s="143">
        <v>3100</v>
      </c>
      <c r="N24" s="143">
        <v>2900</v>
      </c>
      <c r="O24" s="143">
        <v>2700</v>
      </c>
      <c r="P24" s="143">
        <v>2800</v>
      </c>
      <c r="Q24" s="143">
        <v>2100</v>
      </c>
      <c r="R24" s="143">
        <v>1600</v>
      </c>
      <c r="S24" s="143">
        <v>1200</v>
      </c>
      <c r="T24" s="143">
        <v>1200</v>
      </c>
      <c r="U24" s="143">
        <v>40100</v>
      </c>
    </row>
    <row r="25" spans="1:21" ht="15">
      <c r="A25" s="146">
        <v>21</v>
      </c>
      <c r="B25" s="146" t="s">
        <v>51</v>
      </c>
      <c r="C25" s="146" t="s">
        <v>71</v>
      </c>
      <c r="D25" s="143">
        <v>2700</v>
      </c>
      <c r="E25" s="143">
        <v>2500</v>
      </c>
      <c r="F25" s="143">
        <v>2900</v>
      </c>
      <c r="G25" s="143">
        <v>3100</v>
      </c>
      <c r="H25" s="143">
        <v>2700</v>
      </c>
      <c r="I25" s="143">
        <v>2700</v>
      </c>
      <c r="J25" s="143">
        <v>2600</v>
      </c>
      <c r="K25" s="143">
        <v>2700</v>
      </c>
      <c r="L25" s="143">
        <v>3500</v>
      </c>
      <c r="M25" s="143">
        <v>3600</v>
      </c>
      <c r="N25" s="143">
        <v>3300</v>
      </c>
      <c r="O25" s="143">
        <v>3000</v>
      </c>
      <c r="P25" s="143">
        <v>3100</v>
      </c>
      <c r="Q25" s="143">
        <v>2400</v>
      </c>
      <c r="R25" s="143">
        <v>2100</v>
      </c>
      <c r="S25" s="143">
        <v>1500</v>
      </c>
      <c r="T25" s="143">
        <v>1600</v>
      </c>
      <c r="U25" s="143">
        <v>45900</v>
      </c>
    </row>
    <row r="26" spans="1:21" ht="15">
      <c r="A26" s="146">
        <v>22</v>
      </c>
      <c r="B26" s="146" t="s">
        <v>52</v>
      </c>
      <c r="C26" s="146" t="s">
        <v>71</v>
      </c>
      <c r="D26" s="143">
        <v>3800</v>
      </c>
      <c r="E26" s="143">
        <v>3700</v>
      </c>
      <c r="F26" s="143">
        <v>4100</v>
      </c>
      <c r="G26" s="143">
        <v>4500</v>
      </c>
      <c r="H26" s="143">
        <v>3900</v>
      </c>
      <c r="I26" s="143">
        <v>3500</v>
      </c>
      <c r="J26" s="143">
        <v>3400</v>
      </c>
      <c r="K26" s="143">
        <v>3900</v>
      </c>
      <c r="L26" s="143">
        <v>4700</v>
      </c>
      <c r="M26" s="143">
        <v>5100</v>
      </c>
      <c r="N26" s="143">
        <v>4800</v>
      </c>
      <c r="O26" s="143">
        <v>4400</v>
      </c>
      <c r="P26" s="143">
        <v>4800</v>
      </c>
      <c r="Q26" s="143">
        <v>3800</v>
      </c>
      <c r="R26" s="143">
        <v>3100</v>
      </c>
      <c r="S26" s="143">
        <v>2200</v>
      </c>
      <c r="T26" s="143">
        <v>2200</v>
      </c>
      <c r="U26" s="143">
        <v>65800</v>
      </c>
    </row>
    <row r="27" spans="1:21" ht="15">
      <c r="A27" s="146">
        <v>23</v>
      </c>
      <c r="B27" s="146" t="s">
        <v>53</v>
      </c>
      <c r="C27" s="146" t="s">
        <v>71</v>
      </c>
      <c r="D27" s="143">
        <v>10500</v>
      </c>
      <c r="E27" s="143">
        <v>10000</v>
      </c>
      <c r="F27" s="143">
        <v>10500</v>
      </c>
      <c r="G27" s="143">
        <v>11100</v>
      </c>
      <c r="H27" s="143">
        <v>10500</v>
      </c>
      <c r="I27" s="143">
        <v>10600</v>
      </c>
      <c r="J27" s="143">
        <v>10400</v>
      </c>
      <c r="K27" s="143">
        <v>11300</v>
      </c>
      <c r="L27" s="143">
        <v>13000</v>
      </c>
      <c r="M27" s="143">
        <v>13100</v>
      </c>
      <c r="N27" s="143">
        <v>11400</v>
      </c>
      <c r="O27" s="143">
        <v>9800</v>
      </c>
      <c r="P27" s="143">
        <v>9800</v>
      </c>
      <c r="Q27" s="143">
        <v>7300</v>
      </c>
      <c r="R27" s="143">
        <v>5900</v>
      </c>
      <c r="S27" s="143">
        <v>4200</v>
      </c>
      <c r="T27" s="143">
        <v>4000</v>
      </c>
      <c r="U27" s="143">
        <v>163400</v>
      </c>
    </row>
    <row r="28" spans="1:21" ht="15">
      <c r="A28" s="146">
        <v>24</v>
      </c>
      <c r="B28" s="146" t="s">
        <v>54</v>
      </c>
      <c r="C28" s="146" t="s">
        <v>71</v>
      </c>
      <c r="D28" s="143">
        <v>600</v>
      </c>
      <c r="E28" s="143">
        <v>500</v>
      </c>
      <c r="F28" s="143">
        <v>600</v>
      </c>
      <c r="G28" s="143">
        <v>600</v>
      </c>
      <c r="H28" s="143">
        <v>600</v>
      </c>
      <c r="I28" s="143">
        <v>500</v>
      </c>
      <c r="J28" s="143">
        <v>500</v>
      </c>
      <c r="K28" s="143">
        <v>600</v>
      </c>
      <c r="L28" s="143">
        <v>800</v>
      </c>
      <c r="M28" s="143">
        <v>900</v>
      </c>
      <c r="N28" s="143">
        <v>800</v>
      </c>
      <c r="O28" s="143">
        <v>800</v>
      </c>
      <c r="P28" s="143">
        <v>800</v>
      </c>
      <c r="Q28" s="143">
        <v>700</v>
      </c>
      <c r="R28" s="143">
        <v>500</v>
      </c>
      <c r="S28" s="143">
        <v>300</v>
      </c>
      <c r="T28" s="143">
        <v>400</v>
      </c>
      <c r="U28" s="143">
        <v>10600</v>
      </c>
    </row>
    <row r="29" spans="1:21" ht="15">
      <c r="A29" s="146">
        <v>25</v>
      </c>
      <c r="B29" s="146" t="s">
        <v>55</v>
      </c>
      <c r="C29" s="146" t="s">
        <v>71</v>
      </c>
      <c r="D29" s="143">
        <v>3700</v>
      </c>
      <c r="E29" s="143">
        <v>3700</v>
      </c>
      <c r="F29" s="143">
        <v>4400</v>
      </c>
      <c r="G29" s="143">
        <v>4600</v>
      </c>
      <c r="H29" s="143">
        <v>3900</v>
      </c>
      <c r="I29" s="143">
        <v>4000</v>
      </c>
      <c r="J29" s="143">
        <v>3800</v>
      </c>
      <c r="K29" s="143">
        <v>4000</v>
      </c>
      <c r="L29" s="143">
        <v>5100</v>
      </c>
      <c r="M29" s="143">
        <v>5800</v>
      </c>
      <c r="N29" s="143">
        <v>5200</v>
      </c>
      <c r="O29" s="143">
        <v>4900</v>
      </c>
      <c r="P29" s="143">
        <v>5200</v>
      </c>
      <c r="Q29" s="143">
        <v>4000</v>
      </c>
      <c r="R29" s="143">
        <v>3300</v>
      </c>
      <c r="S29" s="143">
        <v>2700</v>
      </c>
      <c r="T29" s="143">
        <v>3000</v>
      </c>
      <c r="U29" s="143">
        <v>71400</v>
      </c>
    </row>
    <row r="30" spans="1:21" ht="15">
      <c r="A30" s="146">
        <v>26</v>
      </c>
      <c r="B30" s="146" t="s">
        <v>56</v>
      </c>
      <c r="C30" s="146" t="s">
        <v>71</v>
      </c>
      <c r="D30" s="143">
        <v>4900</v>
      </c>
      <c r="E30" s="143">
        <v>4600</v>
      </c>
      <c r="F30" s="143">
        <v>5100</v>
      </c>
      <c r="G30" s="143">
        <v>5500</v>
      </c>
      <c r="H30" s="143">
        <v>5700</v>
      </c>
      <c r="I30" s="143">
        <v>5400</v>
      </c>
      <c r="J30" s="143">
        <v>4800</v>
      </c>
      <c r="K30" s="143">
        <v>5200</v>
      </c>
      <c r="L30" s="143">
        <v>6400</v>
      </c>
      <c r="M30" s="143">
        <v>7000</v>
      </c>
      <c r="N30" s="143">
        <v>6500</v>
      </c>
      <c r="O30" s="143">
        <v>5300</v>
      </c>
      <c r="P30" s="143">
        <v>5300</v>
      </c>
      <c r="Q30" s="143">
        <v>4100</v>
      </c>
      <c r="R30" s="143">
        <v>3400</v>
      </c>
      <c r="S30" s="143">
        <v>2500</v>
      </c>
      <c r="T30" s="143">
        <v>2600</v>
      </c>
      <c r="U30" s="143">
        <v>84100</v>
      </c>
    </row>
    <row r="31" spans="1:21" ht="15">
      <c r="A31" s="146">
        <v>27</v>
      </c>
      <c r="B31" s="146" t="s">
        <v>57</v>
      </c>
      <c r="C31" s="146" t="s">
        <v>71</v>
      </c>
      <c r="D31" s="143">
        <v>700</v>
      </c>
      <c r="E31" s="143">
        <v>700</v>
      </c>
      <c r="F31" s="143">
        <v>700</v>
      </c>
      <c r="G31" s="143">
        <v>800</v>
      </c>
      <c r="H31" s="143">
        <v>700</v>
      </c>
      <c r="I31" s="143">
        <v>700</v>
      </c>
      <c r="J31" s="143">
        <v>700</v>
      </c>
      <c r="K31" s="143">
        <v>800</v>
      </c>
      <c r="L31" s="143">
        <v>800</v>
      </c>
      <c r="M31" s="143">
        <v>900</v>
      </c>
      <c r="N31" s="143">
        <v>800</v>
      </c>
      <c r="O31" s="143">
        <v>800</v>
      </c>
      <c r="P31" s="143">
        <v>800</v>
      </c>
      <c r="Q31" s="143">
        <v>600</v>
      </c>
      <c r="R31" s="143">
        <v>500</v>
      </c>
      <c r="S31" s="143">
        <v>300</v>
      </c>
      <c r="T31" s="143">
        <v>400</v>
      </c>
      <c r="U31" s="143">
        <v>11700</v>
      </c>
    </row>
    <row r="32" spans="1:21" ht="15">
      <c r="A32" s="146">
        <v>28</v>
      </c>
      <c r="B32" s="146" t="s">
        <v>58</v>
      </c>
      <c r="C32" s="146" t="s">
        <v>71</v>
      </c>
      <c r="D32" s="143">
        <v>2800</v>
      </c>
      <c r="E32" s="143">
        <v>2800</v>
      </c>
      <c r="F32" s="143">
        <v>3200</v>
      </c>
      <c r="G32" s="143">
        <v>3200</v>
      </c>
      <c r="H32" s="143">
        <v>3100</v>
      </c>
      <c r="I32" s="143">
        <v>2600</v>
      </c>
      <c r="J32" s="143">
        <v>2600</v>
      </c>
      <c r="K32" s="143">
        <v>3000</v>
      </c>
      <c r="L32" s="143">
        <v>3700</v>
      </c>
      <c r="M32" s="143">
        <v>4200</v>
      </c>
      <c r="N32" s="143">
        <v>4100</v>
      </c>
      <c r="O32" s="143">
        <v>3800</v>
      </c>
      <c r="P32" s="143">
        <v>4100</v>
      </c>
      <c r="Q32" s="143">
        <v>3400</v>
      </c>
      <c r="R32" s="143">
        <v>2700</v>
      </c>
      <c r="S32" s="143">
        <v>2100</v>
      </c>
      <c r="T32" s="143">
        <v>2200</v>
      </c>
      <c r="U32" s="143">
        <v>53700</v>
      </c>
    </row>
    <row r="33" spans="1:21" ht="15">
      <c r="A33" s="146">
        <v>29</v>
      </c>
      <c r="B33" s="146" t="s">
        <v>59</v>
      </c>
      <c r="C33" s="146" t="s">
        <v>71</v>
      </c>
      <c r="D33" s="143">
        <v>8800</v>
      </c>
      <c r="E33" s="143">
        <v>8300</v>
      </c>
      <c r="F33" s="143">
        <v>9200</v>
      </c>
      <c r="G33" s="143">
        <v>9800</v>
      </c>
      <c r="H33" s="143">
        <v>8900</v>
      </c>
      <c r="I33" s="143">
        <v>8700</v>
      </c>
      <c r="J33" s="143">
        <v>8900</v>
      </c>
      <c r="K33" s="143">
        <v>10200</v>
      </c>
      <c r="L33" s="143">
        <v>12000</v>
      </c>
      <c r="M33" s="143">
        <v>12300</v>
      </c>
      <c r="N33" s="143">
        <v>11600</v>
      </c>
      <c r="O33" s="143">
        <v>10200</v>
      </c>
      <c r="P33" s="143">
        <v>9600</v>
      </c>
      <c r="Q33" s="143">
        <v>7500</v>
      </c>
      <c r="R33" s="143">
        <v>6000</v>
      </c>
      <c r="S33" s="143">
        <v>4400</v>
      </c>
      <c r="T33" s="143">
        <v>4500</v>
      </c>
      <c r="U33" s="143">
        <v>150900</v>
      </c>
    </row>
    <row r="34" spans="1:21" ht="15">
      <c r="A34" s="146">
        <v>30</v>
      </c>
      <c r="B34" s="146" t="s">
        <v>60</v>
      </c>
      <c r="C34" s="146" t="s">
        <v>71</v>
      </c>
      <c r="D34" s="143">
        <v>2300</v>
      </c>
      <c r="E34" s="143">
        <v>2500</v>
      </c>
      <c r="F34" s="143">
        <v>2800</v>
      </c>
      <c r="G34" s="143">
        <v>3200</v>
      </c>
      <c r="H34" s="143">
        <v>3400</v>
      </c>
      <c r="I34" s="143">
        <v>2400</v>
      </c>
      <c r="J34" s="143">
        <v>2100</v>
      </c>
      <c r="K34" s="143">
        <v>2500</v>
      </c>
      <c r="L34" s="143">
        <v>3200</v>
      </c>
      <c r="M34" s="143">
        <v>3500</v>
      </c>
      <c r="N34" s="143">
        <v>3100</v>
      </c>
      <c r="O34" s="143">
        <v>2600</v>
      </c>
      <c r="P34" s="143">
        <v>2900</v>
      </c>
      <c r="Q34" s="143">
        <v>2200</v>
      </c>
      <c r="R34" s="143">
        <v>1800</v>
      </c>
      <c r="S34" s="143">
        <v>1400</v>
      </c>
      <c r="T34" s="143">
        <v>1400</v>
      </c>
      <c r="U34" s="143">
        <v>43200</v>
      </c>
    </row>
    <row r="35" spans="1:21" ht="15">
      <c r="A35" s="146">
        <v>31</v>
      </c>
      <c r="B35" s="146" t="s">
        <v>61</v>
      </c>
      <c r="C35" s="146" t="s">
        <v>71</v>
      </c>
      <c r="D35" s="143">
        <v>5900</v>
      </c>
      <c r="E35" s="143">
        <v>5400</v>
      </c>
      <c r="F35" s="143">
        <v>5400</v>
      </c>
      <c r="G35" s="143">
        <v>5700</v>
      </c>
      <c r="H35" s="143">
        <v>5200</v>
      </c>
      <c r="I35" s="143">
        <v>5200</v>
      </c>
      <c r="J35" s="143">
        <v>5400</v>
      </c>
      <c r="K35" s="143">
        <v>6200</v>
      </c>
      <c r="L35" s="143">
        <v>7200</v>
      </c>
      <c r="M35" s="143">
        <v>7100</v>
      </c>
      <c r="N35" s="143">
        <v>6100</v>
      </c>
      <c r="O35" s="143">
        <v>5000</v>
      </c>
      <c r="P35" s="143">
        <v>5000</v>
      </c>
      <c r="Q35" s="143">
        <v>3800</v>
      </c>
      <c r="R35" s="143">
        <v>3000</v>
      </c>
      <c r="S35" s="143">
        <v>2000</v>
      </c>
      <c r="T35" s="143">
        <v>1800</v>
      </c>
      <c r="U35" s="143">
        <v>85600</v>
      </c>
    </row>
    <row r="36" spans="1:21" ht="15">
      <c r="A36" s="146">
        <v>32</v>
      </c>
      <c r="B36" s="146" t="s">
        <v>62</v>
      </c>
      <c r="C36" s="146" t="s">
        <v>71</v>
      </c>
      <c r="D36" s="143">
        <v>700</v>
      </c>
      <c r="E36" s="143">
        <v>700</v>
      </c>
      <c r="F36" s="143">
        <v>800</v>
      </c>
      <c r="G36" s="143">
        <v>800</v>
      </c>
      <c r="H36" s="143">
        <v>700</v>
      </c>
      <c r="I36" s="143">
        <v>600</v>
      </c>
      <c r="J36" s="143">
        <v>700</v>
      </c>
      <c r="K36" s="143">
        <v>800</v>
      </c>
      <c r="L36" s="143">
        <v>1100</v>
      </c>
      <c r="M36" s="143">
        <v>1000</v>
      </c>
      <c r="N36" s="143">
        <v>1100</v>
      </c>
      <c r="O36" s="143">
        <v>1000</v>
      </c>
      <c r="P36" s="143">
        <v>1100</v>
      </c>
      <c r="Q36" s="143">
        <v>900</v>
      </c>
      <c r="R36" s="143">
        <v>700</v>
      </c>
      <c r="S36" s="143">
        <v>500</v>
      </c>
      <c r="T36" s="143">
        <v>500</v>
      </c>
      <c r="U36" s="143">
        <v>13700</v>
      </c>
    </row>
    <row r="37" spans="1:21" ht="15">
      <c r="A37" s="146">
        <v>33</v>
      </c>
      <c r="B37" s="146" t="s">
        <v>63</v>
      </c>
      <c r="C37" s="146" t="s">
        <v>120</v>
      </c>
      <c r="D37" s="143">
        <v>143600</v>
      </c>
      <c r="E37" s="143">
        <v>131700</v>
      </c>
      <c r="F37" s="143">
        <v>142000</v>
      </c>
      <c r="G37" s="143">
        <v>162700</v>
      </c>
      <c r="H37" s="143">
        <v>182900</v>
      </c>
      <c r="I37" s="143">
        <v>175700</v>
      </c>
      <c r="J37" s="143">
        <v>163000</v>
      </c>
      <c r="K37" s="143">
        <v>173900</v>
      </c>
      <c r="L37" s="143">
        <v>203200</v>
      </c>
      <c r="M37" s="143">
        <v>210500</v>
      </c>
      <c r="N37" s="143">
        <v>191600</v>
      </c>
      <c r="O37" s="143">
        <v>168700</v>
      </c>
      <c r="P37" s="143">
        <v>171700</v>
      </c>
      <c r="Q37" s="143">
        <v>136500</v>
      </c>
      <c r="R37" s="143">
        <v>119900</v>
      </c>
      <c r="S37" s="143">
        <v>101300</v>
      </c>
      <c r="T37" s="143">
        <v>148900</v>
      </c>
      <c r="U37" s="143">
        <v>2727800</v>
      </c>
    </row>
    <row r="38" spans="1:21" ht="15">
      <c r="A38" s="146">
        <v>1</v>
      </c>
      <c r="B38" s="146" t="s">
        <v>31</v>
      </c>
      <c r="C38" s="146" t="s">
        <v>120</v>
      </c>
      <c r="D38" s="143">
        <v>5700</v>
      </c>
      <c r="E38" s="143">
        <v>4500</v>
      </c>
      <c r="F38" s="143">
        <v>4500</v>
      </c>
      <c r="G38" s="143">
        <v>7500</v>
      </c>
      <c r="H38" s="143">
        <v>11800</v>
      </c>
      <c r="I38" s="143">
        <v>10600</v>
      </c>
      <c r="J38" s="143">
        <v>8000</v>
      </c>
      <c r="K38" s="143">
        <v>7000</v>
      </c>
      <c r="L38" s="143">
        <v>7300</v>
      </c>
      <c r="M38" s="143">
        <v>7800</v>
      </c>
      <c r="N38" s="143">
        <v>7100</v>
      </c>
      <c r="O38" s="143">
        <v>6200</v>
      </c>
      <c r="P38" s="143">
        <v>6200</v>
      </c>
      <c r="Q38" s="143">
        <v>4400</v>
      </c>
      <c r="R38" s="143">
        <v>4300</v>
      </c>
      <c r="S38" s="143">
        <v>3800</v>
      </c>
      <c r="T38" s="143">
        <v>6000</v>
      </c>
      <c r="U38" s="143">
        <v>112600</v>
      </c>
    </row>
    <row r="39" spans="1:21" ht="15">
      <c r="A39" s="146">
        <v>2</v>
      </c>
      <c r="B39" s="146" t="s">
        <v>32</v>
      </c>
      <c r="C39" s="146" t="s">
        <v>120</v>
      </c>
      <c r="D39" s="143">
        <v>7400</v>
      </c>
      <c r="E39" s="143">
        <v>6800</v>
      </c>
      <c r="F39" s="143">
        <v>7300</v>
      </c>
      <c r="G39" s="143">
        <v>7500</v>
      </c>
      <c r="H39" s="143">
        <v>6200</v>
      </c>
      <c r="I39" s="143">
        <v>6700</v>
      </c>
      <c r="J39" s="143">
        <v>7400</v>
      </c>
      <c r="K39" s="143">
        <v>8800</v>
      </c>
      <c r="L39" s="143">
        <v>10300</v>
      </c>
      <c r="M39" s="143">
        <v>10500</v>
      </c>
      <c r="N39" s="143">
        <v>9300</v>
      </c>
      <c r="O39" s="143">
        <v>8800</v>
      </c>
      <c r="P39" s="143">
        <v>8600</v>
      </c>
      <c r="Q39" s="143">
        <v>6500</v>
      </c>
      <c r="R39" s="143">
        <v>5100</v>
      </c>
      <c r="S39" s="143">
        <v>4200</v>
      </c>
      <c r="T39" s="143">
        <v>6400</v>
      </c>
      <c r="U39" s="143">
        <v>127700</v>
      </c>
    </row>
    <row r="40" spans="1:21" ht="15">
      <c r="A40" s="146">
        <v>3</v>
      </c>
      <c r="B40" s="146" t="s">
        <v>33</v>
      </c>
      <c r="C40" s="146" t="s">
        <v>120</v>
      </c>
      <c r="D40" s="143">
        <v>3000</v>
      </c>
      <c r="E40" s="143">
        <v>3000</v>
      </c>
      <c r="F40" s="143">
        <v>3300</v>
      </c>
      <c r="G40" s="143">
        <v>3300</v>
      </c>
      <c r="H40" s="143">
        <v>2900</v>
      </c>
      <c r="I40" s="143">
        <v>3000</v>
      </c>
      <c r="J40" s="143">
        <v>3100</v>
      </c>
      <c r="K40" s="143">
        <v>3600</v>
      </c>
      <c r="L40" s="143">
        <v>4300</v>
      </c>
      <c r="M40" s="143">
        <v>4500</v>
      </c>
      <c r="N40" s="143">
        <v>4300</v>
      </c>
      <c r="O40" s="143">
        <v>4000</v>
      </c>
      <c r="P40" s="143">
        <v>4400</v>
      </c>
      <c r="Q40" s="143">
        <v>3500</v>
      </c>
      <c r="R40" s="143">
        <v>3000</v>
      </c>
      <c r="S40" s="143">
        <v>2600</v>
      </c>
      <c r="T40" s="143">
        <v>4000</v>
      </c>
      <c r="U40" s="143">
        <v>59800</v>
      </c>
    </row>
    <row r="41" spans="1:21" ht="15">
      <c r="A41" s="146">
        <v>4</v>
      </c>
      <c r="B41" s="146" t="s">
        <v>34</v>
      </c>
      <c r="C41" s="146" t="s">
        <v>120</v>
      </c>
      <c r="D41" s="143">
        <v>2000</v>
      </c>
      <c r="E41" s="143">
        <v>2100</v>
      </c>
      <c r="F41" s="143">
        <v>2400</v>
      </c>
      <c r="G41" s="143">
        <v>2400</v>
      </c>
      <c r="H41" s="143">
        <v>1900</v>
      </c>
      <c r="I41" s="143">
        <v>2000</v>
      </c>
      <c r="J41" s="143">
        <v>1900</v>
      </c>
      <c r="K41" s="143">
        <v>2500</v>
      </c>
      <c r="L41" s="143">
        <v>3300</v>
      </c>
      <c r="M41" s="143">
        <v>3500</v>
      </c>
      <c r="N41" s="143">
        <v>3400</v>
      </c>
      <c r="O41" s="143">
        <v>3200</v>
      </c>
      <c r="P41" s="143">
        <v>3700</v>
      </c>
      <c r="Q41" s="143">
        <v>3000</v>
      </c>
      <c r="R41" s="143">
        <v>2600</v>
      </c>
      <c r="S41" s="143">
        <v>2100</v>
      </c>
      <c r="T41" s="143">
        <v>3100</v>
      </c>
      <c r="U41" s="143">
        <v>45000</v>
      </c>
    </row>
    <row r="42" spans="1:21" ht="15">
      <c r="A42" s="146">
        <v>5</v>
      </c>
      <c r="B42" s="146" t="s">
        <v>35</v>
      </c>
      <c r="C42" s="146" t="s">
        <v>120</v>
      </c>
      <c r="D42" s="143">
        <v>2800</v>
      </c>
      <c r="E42" s="143">
        <v>2900</v>
      </c>
      <c r="F42" s="143">
        <v>3100</v>
      </c>
      <c r="G42" s="143">
        <v>3200</v>
      </c>
      <c r="H42" s="143">
        <v>2700</v>
      </c>
      <c r="I42" s="143">
        <v>2600</v>
      </c>
      <c r="J42" s="143">
        <v>2600</v>
      </c>
      <c r="K42" s="143">
        <v>3500</v>
      </c>
      <c r="L42" s="143">
        <v>4500</v>
      </c>
      <c r="M42" s="143">
        <v>4700</v>
      </c>
      <c r="N42" s="143">
        <v>4400</v>
      </c>
      <c r="O42" s="143">
        <v>4000</v>
      </c>
      <c r="P42" s="143">
        <v>4500</v>
      </c>
      <c r="Q42" s="143">
        <v>3600</v>
      </c>
      <c r="R42" s="143">
        <v>3100</v>
      </c>
      <c r="S42" s="143">
        <v>2500</v>
      </c>
      <c r="T42" s="143">
        <v>3900</v>
      </c>
      <c r="U42" s="143">
        <v>58700</v>
      </c>
    </row>
    <row r="43" spans="1:21" ht="15">
      <c r="A43" s="146">
        <v>6</v>
      </c>
      <c r="B43" s="146" t="s">
        <v>36</v>
      </c>
      <c r="C43" s="146" t="s">
        <v>120</v>
      </c>
      <c r="D43" s="143">
        <v>1500</v>
      </c>
      <c r="E43" s="143">
        <v>1300</v>
      </c>
      <c r="F43" s="143">
        <v>1500</v>
      </c>
      <c r="G43" s="143">
        <v>1600</v>
      </c>
      <c r="H43" s="143">
        <v>1400</v>
      </c>
      <c r="I43" s="143">
        <v>1500</v>
      </c>
      <c r="J43" s="143">
        <v>1500</v>
      </c>
      <c r="K43" s="143">
        <v>1800</v>
      </c>
      <c r="L43" s="143">
        <v>2100</v>
      </c>
      <c r="M43" s="143">
        <v>2100</v>
      </c>
      <c r="N43" s="143">
        <v>1900</v>
      </c>
      <c r="O43" s="143">
        <v>1700</v>
      </c>
      <c r="P43" s="143">
        <v>1900</v>
      </c>
      <c r="Q43" s="143">
        <v>1400</v>
      </c>
      <c r="R43" s="143">
        <v>1200</v>
      </c>
      <c r="S43" s="143">
        <v>800</v>
      </c>
      <c r="T43" s="143">
        <v>1200</v>
      </c>
      <c r="U43" s="143">
        <v>26300</v>
      </c>
    </row>
    <row r="44" spans="1:21" ht="15">
      <c r="A44" s="146">
        <v>7</v>
      </c>
      <c r="B44" s="146" t="s">
        <v>37</v>
      </c>
      <c r="C44" s="146" t="s">
        <v>120</v>
      </c>
      <c r="D44" s="143">
        <v>2500</v>
      </c>
      <c r="E44" s="143">
        <v>2300</v>
      </c>
      <c r="F44" s="143">
        <v>2400</v>
      </c>
      <c r="G44" s="143">
        <v>2800</v>
      </c>
      <c r="H44" s="143">
        <v>2900</v>
      </c>
      <c r="I44" s="143">
        <v>3000</v>
      </c>
      <c r="J44" s="143">
        <v>2700</v>
      </c>
      <c r="K44" s="143">
        <v>2900</v>
      </c>
      <c r="L44" s="143">
        <v>3700</v>
      </c>
      <c r="M44" s="143">
        <v>3800</v>
      </c>
      <c r="N44" s="143">
        <v>3600</v>
      </c>
      <c r="O44" s="143">
        <v>3100</v>
      </c>
      <c r="P44" s="143">
        <v>3000</v>
      </c>
      <c r="Q44" s="143">
        <v>2300</v>
      </c>
      <c r="R44" s="143">
        <v>2100</v>
      </c>
      <c r="S44" s="143">
        <v>1800</v>
      </c>
      <c r="T44" s="143">
        <v>2600</v>
      </c>
      <c r="U44" s="143">
        <v>47500</v>
      </c>
    </row>
    <row r="45" spans="1:21" ht="15">
      <c r="A45" s="146">
        <v>8</v>
      </c>
      <c r="B45" s="146" t="s">
        <v>38</v>
      </c>
      <c r="C45" s="146" t="s">
        <v>120</v>
      </c>
      <c r="D45" s="143">
        <v>3800</v>
      </c>
      <c r="E45" s="143">
        <v>3600</v>
      </c>
      <c r="F45" s="143">
        <v>4000</v>
      </c>
      <c r="G45" s="143">
        <v>4300</v>
      </c>
      <c r="H45" s="143">
        <v>3800</v>
      </c>
      <c r="I45" s="143">
        <v>3800</v>
      </c>
      <c r="J45" s="143">
        <v>3500</v>
      </c>
      <c r="K45" s="143">
        <v>4300</v>
      </c>
      <c r="L45" s="143">
        <v>5600</v>
      </c>
      <c r="M45" s="143">
        <v>6200</v>
      </c>
      <c r="N45" s="143">
        <v>5700</v>
      </c>
      <c r="O45" s="143">
        <v>5500</v>
      </c>
      <c r="P45" s="143">
        <v>5900</v>
      </c>
      <c r="Q45" s="143">
        <v>5100</v>
      </c>
      <c r="R45" s="143">
        <v>4200</v>
      </c>
      <c r="S45" s="143">
        <v>3600</v>
      </c>
      <c r="T45" s="143">
        <v>5300</v>
      </c>
      <c r="U45" s="143">
        <v>78000</v>
      </c>
    </row>
    <row r="46" spans="1:21" ht="15">
      <c r="A46" s="146">
        <v>9</v>
      </c>
      <c r="B46" s="146" t="s">
        <v>39</v>
      </c>
      <c r="C46" s="146" t="s">
        <v>120</v>
      </c>
      <c r="D46" s="143">
        <v>3800</v>
      </c>
      <c r="E46" s="143">
        <v>3300</v>
      </c>
      <c r="F46" s="143">
        <v>3600</v>
      </c>
      <c r="G46" s="143">
        <v>5500</v>
      </c>
      <c r="H46" s="143">
        <v>7900</v>
      </c>
      <c r="I46" s="143">
        <v>5900</v>
      </c>
      <c r="J46" s="143">
        <v>4600</v>
      </c>
      <c r="K46" s="143">
        <v>4100</v>
      </c>
      <c r="L46" s="143">
        <v>4600</v>
      </c>
      <c r="M46" s="143">
        <v>5300</v>
      </c>
      <c r="N46" s="143">
        <v>5000</v>
      </c>
      <c r="O46" s="143">
        <v>4100</v>
      </c>
      <c r="P46" s="143">
        <v>4500</v>
      </c>
      <c r="Q46" s="143">
        <v>3400</v>
      </c>
      <c r="R46" s="143">
        <v>3300</v>
      </c>
      <c r="S46" s="143">
        <v>3000</v>
      </c>
      <c r="T46" s="143">
        <v>4500</v>
      </c>
      <c r="U46" s="143">
        <v>76600</v>
      </c>
    </row>
    <row r="47" spans="1:21" ht="15">
      <c r="A47" s="146">
        <v>10</v>
      </c>
      <c r="B47" s="146" t="s">
        <v>40</v>
      </c>
      <c r="C47" s="146" t="s">
        <v>120</v>
      </c>
      <c r="D47" s="143">
        <v>3300</v>
      </c>
      <c r="E47" s="143">
        <v>3200</v>
      </c>
      <c r="F47" s="143">
        <v>3400</v>
      </c>
      <c r="G47" s="143">
        <v>3800</v>
      </c>
      <c r="H47" s="143">
        <v>3700</v>
      </c>
      <c r="I47" s="143">
        <v>3600</v>
      </c>
      <c r="J47" s="143">
        <v>3500</v>
      </c>
      <c r="K47" s="143">
        <v>4100</v>
      </c>
      <c r="L47" s="143">
        <v>5100</v>
      </c>
      <c r="M47" s="143">
        <v>5000</v>
      </c>
      <c r="N47" s="143">
        <v>4500</v>
      </c>
      <c r="O47" s="143">
        <v>4100</v>
      </c>
      <c r="P47" s="143">
        <v>4200</v>
      </c>
      <c r="Q47" s="143">
        <v>3400</v>
      </c>
      <c r="R47" s="143">
        <v>2900</v>
      </c>
      <c r="S47" s="143">
        <v>2400</v>
      </c>
      <c r="T47" s="143">
        <v>3300</v>
      </c>
      <c r="U47" s="143">
        <v>63400</v>
      </c>
    </row>
    <row r="48" spans="1:21" ht="15">
      <c r="A48" s="146">
        <v>11</v>
      </c>
      <c r="B48" s="146" t="s">
        <v>41</v>
      </c>
      <c r="C48" s="146" t="s">
        <v>120</v>
      </c>
      <c r="D48" s="143">
        <v>2500</v>
      </c>
      <c r="E48" s="143">
        <v>2700</v>
      </c>
      <c r="F48" s="143">
        <v>3000</v>
      </c>
      <c r="G48" s="143">
        <v>3300</v>
      </c>
      <c r="H48" s="143">
        <v>2800</v>
      </c>
      <c r="I48" s="143">
        <v>2100</v>
      </c>
      <c r="J48" s="143">
        <v>2400</v>
      </c>
      <c r="K48" s="143">
        <v>3200</v>
      </c>
      <c r="L48" s="143">
        <v>4200</v>
      </c>
      <c r="M48" s="143">
        <v>4600</v>
      </c>
      <c r="N48" s="143">
        <v>4400</v>
      </c>
      <c r="O48" s="143">
        <v>3800</v>
      </c>
      <c r="P48" s="143">
        <v>3800</v>
      </c>
      <c r="Q48" s="143">
        <v>3100</v>
      </c>
      <c r="R48" s="143">
        <v>2800</v>
      </c>
      <c r="S48" s="143">
        <v>2400</v>
      </c>
      <c r="T48" s="143">
        <v>3200</v>
      </c>
      <c r="U48" s="143">
        <v>54400</v>
      </c>
    </row>
    <row r="49" spans="1:21" ht="15">
      <c r="A49" s="146">
        <v>12</v>
      </c>
      <c r="B49" s="146" t="s">
        <v>42</v>
      </c>
      <c r="C49" s="146" t="s">
        <v>120</v>
      </c>
      <c r="D49" s="143">
        <v>2900</v>
      </c>
      <c r="E49" s="143">
        <v>2700</v>
      </c>
      <c r="F49" s="143">
        <v>2900</v>
      </c>
      <c r="G49" s="143">
        <v>3200</v>
      </c>
      <c r="H49" s="143">
        <v>2700</v>
      </c>
      <c r="I49" s="143">
        <v>2500</v>
      </c>
      <c r="J49" s="143">
        <v>2700</v>
      </c>
      <c r="K49" s="143">
        <v>3300</v>
      </c>
      <c r="L49" s="143">
        <v>4200</v>
      </c>
      <c r="M49" s="143">
        <v>4200</v>
      </c>
      <c r="N49" s="143">
        <v>3900</v>
      </c>
      <c r="O49" s="143">
        <v>3200</v>
      </c>
      <c r="P49" s="143">
        <v>3300</v>
      </c>
      <c r="Q49" s="143">
        <v>2700</v>
      </c>
      <c r="R49" s="143">
        <v>2300</v>
      </c>
      <c r="S49" s="143">
        <v>2000</v>
      </c>
      <c r="T49" s="143">
        <v>3000</v>
      </c>
      <c r="U49" s="143">
        <v>51800</v>
      </c>
    </row>
    <row r="50" spans="1:21" ht="15">
      <c r="A50" s="146">
        <v>13</v>
      </c>
      <c r="B50" s="146" t="s">
        <v>43</v>
      </c>
      <c r="C50" s="146" t="s">
        <v>120</v>
      </c>
      <c r="D50" s="143">
        <v>2400</v>
      </c>
      <c r="E50" s="143">
        <v>2800</v>
      </c>
      <c r="F50" s="143">
        <v>3000</v>
      </c>
      <c r="G50" s="143">
        <v>2900</v>
      </c>
      <c r="H50" s="143">
        <v>2400</v>
      </c>
      <c r="I50" s="143">
        <v>1800</v>
      </c>
      <c r="J50" s="143">
        <v>2200</v>
      </c>
      <c r="K50" s="143">
        <v>2800</v>
      </c>
      <c r="L50" s="143">
        <v>3800</v>
      </c>
      <c r="M50" s="143">
        <v>4100</v>
      </c>
      <c r="N50" s="143">
        <v>3600</v>
      </c>
      <c r="O50" s="143">
        <v>3100</v>
      </c>
      <c r="P50" s="143">
        <v>3000</v>
      </c>
      <c r="Q50" s="143">
        <v>2400</v>
      </c>
      <c r="R50" s="143">
        <v>2100</v>
      </c>
      <c r="S50" s="143">
        <v>2000</v>
      </c>
      <c r="T50" s="143">
        <v>3000</v>
      </c>
      <c r="U50" s="143">
        <v>47400</v>
      </c>
    </row>
    <row r="51" spans="1:21" ht="15">
      <c r="A51" s="146">
        <v>14</v>
      </c>
      <c r="B51" s="146" t="s">
        <v>44</v>
      </c>
      <c r="C51" s="146" t="s">
        <v>120</v>
      </c>
      <c r="D51" s="143">
        <v>12900</v>
      </c>
      <c r="E51" s="143">
        <v>9800</v>
      </c>
      <c r="F51" s="143">
        <v>10200</v>
      </c>
      <c r="G51" s="143">
        <v>14200</v>
      </c>
      <c r="H51" s="143">
        <v>24900</v>
      </c>
      <c r="I51" s="143">
        <v>23200</v>
      </c>
      <c r="J51" s="143">
        <v>19100</v>
      </c>
      <c r="K51" s="143">
        <v>16600</v>
      </c>
      <c r="L51" s="143">
        <v>16200</v>
      </c>
      <c r="M51" s="143">
        <v>16400</v>
      </c>
      <c r="N51" s="143">
        <v>15200</v>
      </c>
      <c r="O51" s="143">
        <v>12700</v>
      </c>
      <c r="P51" s="143">
        <v>12900</v>
      </c>
      <c r="Q51" s="143">
        <v>9600</v>
      </c>
      <c r="R51" s="143">
        <v>8900</v>
      </c>
      <c r="S51" s="143">
        <v>7900</v>
      </c>
      <c r="T51" s="143">
        <v>13600</v>
      </c>
      <c r="U51" s="143">
        <v>244300</v>
      </c>
    </row>
    <row r="52" spans="1:21" ht="15">
      <c r="A52" s="146">
        <v>15</v>
      </c>
      <c r="B52" s="146" t="s">
        <v>45</v>
      </c>
      <c r="C52" s="146" t="s">
        <v>120</v>
      </c>
      <c r="D52" s="143">
        <v>4600</v>
      </c>
      <c r="E52" s="143">
        <v>4100</v>
      </c>
      <c r="F52" s="143">
        <v>4300</v>
      </c>
      <c r="G52" s="143">
        <v>4400</v>
      </c>
      <c r="H52" s="143">
        <v>4400</v>
      </c>
      <c r="I52" s="143">
        <v>4800</v>
      </c>
      <c r="J52" s="143">
        <v>4900</v>
      </c>
      <c r="K52" s="143">
        <v>5800</v>
      </c>
      <c r="L52" s="143">
        <v>6300</v>
      </c>
      <c r="M52" s="143">
        <v>6300</v>
      </c>
      <c r="N52" s="143">
        <v>5500</v>
      </c>
      <c r="O52" s="143">
        <v>4900</v>
      </c>
      <c r="P52" s="143">
        <v>5100</v>
      </c>
      <c r="Q52" s="143">
        <v>3900</v>
      </c>
      <c r="R52" s="143">
        <v>3500</v>
      </c>
      <c r="S52" s="143">
        <v>2800</v>
      </c>
      <c r="T52" s="143">
        <v>3900</v>
      </c>
      <c r="U52" s="143">
        <v>79800</v>
      </c>
    </row>
    <row r="53" spans="1:21" ht="15">
      <c r="A53" s="146">
        <v>16</v>
      </c>
      <c r="B53" s="146" t="s">
        <v>46</v>
      </c>
      <c r="C53" s="146" t="s">
        <v>120</v>
      </c>
      <c r="D53" s="143">
        <v>10100</v>
      </c>
      <c r="E53" s="143">
        <v>9300</v>
      </c>
      <c r="F53" s="143">
        <v>9800</v>
      </c>
      <c r="G53" s="143">
        <v>11300</v>
      </c>
      <c r="H53" s="143">
        <v>12500</v>
      </c>
      <c r="I53" s="143">
        <v>10500</v>
      </c>
      <c r="J53" s="143">
        <v>10700</v>
      </c>
      <c r="K53" s="143">
        <v>11800</v>
      </c>
      <c r="L53" s="143">
        <v>14000</v>
      </c>
      <c r="M53" s="143">
        <v>14500</v>
      </c>
      <c r="N53" s="143">
        <v>13200</v>
      </c>
      <c r="O53" s="143">
        <v>11800</v>
      </c>
      <c r="P53" s="143">
        <v>12800</v>
      </c>
      <c r="Q53" s="143">
        <v>10100</v>
      </c>
      <c r="R53" s="143">
        <v>8400</v>
      </c>
      <c r="S53" s="143">
        <v>6900</v>
      </c>
      <c r="T53" s="143">
        <v>10500</v>
      </c>
      <c r="U53" s="143">
        <v>188200</v>
      </c>
    </row>
    <row r="54" spans="1:21" ht="15">
      <c r="A54" s="146">
        <v>17</v>
      </c>
      <c r="B54" s="146" t="s">
        <v>47</v>
      </c>
      <c r="C54" s="146" t="s">
        <v>120</v>
      </c>
      <c r="D54" s="143">
        <v>16300</v>
      </c>
      <c r="E54" s="143">
        <v>13300</v>
      </c>
      <c r="F54" s="143">
        <v>14300</v>
      </c>
      <c r="G54" s="143">
        <v>19700</v>
      </c>
      <c r="H54" s="143">
        <v>29400</v>
      </c>
      <c r="I54" s="143">
        <v>27800</v>
      </c>
      <c r="J54" s="143">
        <v>22900</v>
      </c>
      <c r="K54" s="143">
        <v>19900</v>
      </c>
      <c r="L54" s="143">
        <v>21900</v>
      </c>
      <c r="M54" s="143">
        <v>22700</v>
      </c>
      <c r="N54" s="143">
        <v>19900</v>
      </c>
      <c r="O54" s="143">
        <v>15700</v>
      </c>
      <c r="P54" s="143">
        <v>14300</v>
      </c>
      <c r="Q54" s="143">
        <v>11600</v>
      </c>
      <c r="R54" s="143">
        <v>11600</v>
      </c>
      <c r="S54" s="143">
        <v>10500</v>
      </c>
      <c r="T54" s="143">
        <v>15300</v>
      </c>
      <c r="U54" s="143">
        <v>307100</v>
      </c>
    </row>
    <row r="55" spans="1:21" ht="15">
      <c r="A55" s="146">
        <v>18</v>
      </c>
      <c r="B55" s="146" t="s">
        <v>48</v>
      </c>
      <c r="C55" s="146" t="s">
        <v>120</v>
      </c>
      <c r="D55" s="143">
        <v>6200</v>
      </c>
      <c r="E55" s="143">
        <v>6100</v>
      </c>
      <c r="F55" s="143">
        <v>6400</v>
      </c>
      <c r="G55" s="143">
        <v>6400</v>
      </c>
      <c r="H55" s="143">
        <v>5500</v>
      </c>
      <c r="I55" s="143">
        <v>6600</v>
      </c>
      <c r="J55" s="143">
        <v>6400</v>
      </c>
      <c r="K55" s="143">
        <v>7300</v>
      </c>
      <c r="L55" s="143">
        <v>8800</v>
      </c>
      <c r="M55" s="143">
        <v>9500</v>
      </c>
      <c r="N55" s="143">
        <v>8800</v>
      </c>
      <c r="O55" s="143">
        <v>8400</v>
      </c>
      <c r="P55" s="143">
        <v>8500</v>
      </c>
      <c r="Q55" s="143">
        <v>6700</v>
      </c>
      <c r="R55" s="143">
        <v>5600</v>
      </c>
      <c r="S55" s="143">
        <v>4600</v>
      </c>
      <c r="T55" s="143">
        <v>6800</v>
      </c>
      <c r="U55" s="143">
        <v>118700</v>
      </c>
    </row>
    <row r="56" spans="1:21" ht="15">
      <c r="A56" s="146">
        <v>19</v>
      </c>
      <c r="B56" s="146" t="s">
        <v>49</v>
      </c>
      <c r="C56" s="146" t="s">
        <v>120</v>
      </c>
      <c r="D56" s="143">
        <v>2000</v>
      </c>
      <c r="E56" s="143">
        <v>1900</v>
      </c>
      <c r="F56" s="143">
        <v>2200</v>
      </c>
      <c r="G56" s="143">
        <v>2500</v>
      </c>
      <c r="H56" s="143">
        <v>2400</v>
      </c>
      <c r="I56" s="143">
        <v>2300</v>
      </c>
      <c r="J56" s="143">
        <v>2300</v>
      </c>
      <c r="K56" s="143">
        <v>2600</v>
      </c>
      <c r="L56" s="143">
        <v>3300</v>
      </c>
      <c r="M56" s="143">
        <v>3500</v>
      </c>
      <c r="N56" s="143">
        <v>3300</v>
      </c>
      <c r="O56" s="143">
        <v>2700</v>
      </c>
      <c r="P56" s="143">
        <v>2800</v>
      </c>
      <c r="Q56" s="143">
        <v>2300</v>
      </c>
      <c r="R56" s="143">
        <v>2000</v>
      </c>
      <c r="S56" s="143">
        <v>1800</v>
      </c>
      <c r="T56" s="143">
        <v>2600</v>
      </c>
      <c r="U56" s="143">
        <v>42500</v>
      </c>
    </row>
    <row r="57" spans="1:21" ht="15">
      <c r="A57" s="146">
        <v>20</v>
      </c>
      <c r="B57" s="146" t="s">
        <v>50</v>
      </c>
      <c r="C57" s="146" t="s">
        <v>120</v>
      </c>
      <c r="D57" s="143">
        <v>2400</v>
      </c>
      <c r="E57" s="143">
        <v>2200</v>
      </c>
      <c r="F57" s="143">
        <v>2600</v>
      </c>
      <c r="G57" s="143">
        <v>2500</v>
      </c>
      <c r="H57" s="143">
        <v>2400</v>
      </c>
      <c r="I57" s="143">
        <v>2300</v>
      </c>
      <c r="J57" s="143">
        <v>2500</v>
      </c>
      <c r="K57" s="143">
        <v>2700</v>
      </c>
      <c r="L57" s="143">
        <v>3400</v>
      </c>
      <c r="M57" s="143">
        <v>3400</v>
      </c>
      <c r="N57" s="143">
        <v>3200</v>
      </c>
      <c r="O57" s="143">
        <v>2800</v>
      </c>
      <c r="P57" s="143">
        <v>3000</v>
      </c>
      <c r="Q57" s="143">
        <v>2300</v>
      </c>
      <c r="R57" s="143">
        <v>1900</v>
      </c>
      <c r="S57" s="143">
        <v>1600</v>
      </c>
      <c r="T57" s="143">
        <v>2100</v>
      </c>
      <c r="U57" s="143">
        <v>43100</v>
      </c>
    </row>
    <row r="58" spans="1:21" ht="15">
      <c r="A58" s="146">
        <v>21</v>
      </c>
      <c r="B58" s="146" t="s">
        <v>51</v>
      </c>
      <c r="C58" s="146" t="s">
        <v>120</v>
      </c>
      <c r="D58" s="143">
        <v>2500</v>
      </c>
      <c r="E58" s="143">
        <v>2400</v>
      </c>
      <c r="F58" s="143">
        <v>2700</v>
      </c>
      <c r="G58" s="143">
        <v>2800</v>
      </c>
      <c r="H58" s="143">
        <v>2300</v>
      </c>
      <c r="I58" s="143">
        <v>2600</v>
      </c>
      <c r="J58" s="143">
        <v>2500</v>
      </c>
      <c r="K58" s="143">
        <v>3000</v>
      </c>
      <c r="L58" s="143">
        <v>3500</v>
      </c>
      <c r="M58" s="143">
        <v>3700</v>
      </c>
      <c r="N58" s="143">
        <v>3300</v>
      </c>
      <c r="O58" s="143">
        <v>3100</v>
      </c>
      <c r="P58" s="143">
        <v>3300</v>
      </c>
      <c r="Q58" s="143">
        <v>2700</v>
      </c>
      <c r="R58" s="143">
        <v>2200</v>
      </c>
      <c r="S58" s="143">
        <v>2000</v>
      </c>
      <c r="T58" s="143">
        <v>2700</v>
      </c>
      <c r="U58" s="143">
        <v>47400</v>
      </c>
    </row>
    <row r="59" spans="1:21" ht="15">
      <c r="A59" s="146">
        <v>22</v>
      </c>
      <c r="B59" s="146" t="s">
        <v>52</v>
      </c>
      <c r="C59" s="146" t="s">
        <v>120</v>
      </c>
      <c r="D59" s="143">
        <v>3700</v>
      </c>
      <c r="E59" s="143">
        <v>3500</v>
      </c>
      <c r="F59" s="143">
        <v>3900</v>
      </c>
      <c r="G59" s="143">
        <v>4300</v>
      </c>
      <c r="H59" s="143">
        <v>4000</v>
      </c>
      <c r="I59" s="143">
        <v>3800</v>
      </c>
      <c r="J59" s="143">
        <v>3700</v>
      </c>
      <c r="K59" s="143">
        <v>4400</v>
      </c>
      <c r="L59" s="143">
        <v>5400</v>
      </c>
      <c r="M59" s="143">
        <v>5700</v>
      </c>
      <c r="N59" s="143">
        <v>5200</v>
      </c>
      <c r="O59" s="143">
        <v>4900</v>
      </c>
      <c r="P59" s="143">
        <v>5100</v>
      </c>
      <c r="Q59" s="143">
        <v>4200</v>
      </c>
      <c r="R59" s="143">
        <v>3600</v>
      </c>
      <c r="S59" s="143">
        <v>2900</v>
      </c>
      <c r="T59" s="143">
        <v>4100</v>
      </c>
      <c r="U59" s="143">
        <v>72300</v>
      </c>
    </row>
    <row r="60" spans="1:21" ht="15">
      <c r="A60" s="146">
        <v>23</v>
      </c>
      <c r="B60" s="146" t="s">
        <v>53</v>
      </c>
      <c r="C60" s="146" t="s">
        <v>120</v>
      </c>
      <c r="D60" s="143">
        <v>10100</v>
      </c>
      <c r="E60" s="143">
        <v>9500</v>
      </c>
      <c r="F60" s="143">
        <v>10100</v>
      </c>
      <c r="G60" s="143">
        <v>10300</v>
      </c>
      <c r="H60" s="143">
        <v>10500</v>
      </c>
      <c r="I60" s="143">
        <v>11200</v>
      </c>
      <c r="J60" s="143">
        <v>11000</v>
      </c>
      <c r="K60" s="143">
        <v>11900</v>
      </c>
      <c r="L60" s="143">
        <v>13800</v>
      </c>
      <c r="M60" s="143">
        <v>13800</v>
      </c>
      <c r="N60" s="143">
        <v>12200</v>
      </c>
      <c r="O60" s="143">
        <v>10700</v>
      </c>
      <c r="P60" s="143">
        <v>10400</v>
      </c>
      <c r="Q60" s="143">
        <v>8400</v>
      </c>
      <c r="R60" s="143">
        <v>7400</v>
      </c>
      <c r="S60" s="143">
        <v>5900</v>
      </c>
      <c r="T60" s="143">
        <v>7400</v>
      </c>
      <c r="U60" s="143">
        <v>174300</v>
      </c>
    </row>
    <row r="61" spans="1:21" ht="15">
      <c r="A61" s="146">
        <v>24</v>
      </c>
      <c r="B61" s="146" t="s">
        <v>54</v>
      </c>
      <c r="C61" s="146" t="s">
        <v>120</v>
      </c>
      <c r="D61" s="143">
        <v>500</v>
      </c>
      <c r="E61" s="143">
        <v>500</v>
      </c>
      <c r="F61" s="143">
        <v>600</v>
      </c>
      <c r="G61" s="143">
        <v>700</v>
      </c>
      <c r="H61" s="143">
        <v>500</v>
      </c>
      <c r="I61" s="143">
        <v>500</v>
      </c>
      <c r="J61" s="143">
        <v>600</v>
      </c>
      <c r="K61" s="143">
        <v>700</v>
      </c>
      <c r="L61" s="143">
        <v>800</v>
      </c>
      <c r="M61" s="143">
        <v>800</v>
      </c>
      <c r="N61" s="143">
        <v>800</v>
      </c>
      <c r="O61" s="143">
        <v>800</v>
      </c>
      <c r="P61" s="143">
        <v>800</v>
      </c>
      <c r="Q61" s="143">
        <v>700</v>
      </c>
      <c r="R61" s="143">
        <v>600</v>
      </c>
      <c r="S61" s="143">
        <v>400</v>
      </c>
      <c r="T61" s="143">
        <v>600</v>
      </c>
      <c r="U61" s="143">
        <v>10800</v>
      </c>
    </row>
    <row r="62" spans="1:21" ht="15">
      <c r="A62" s="146">
        <v>25</v>
      </c>
      <c r="B62" s="146" t="s">
        <v>55</v>
      </c>
      <c r="C62" s="146" t="s">
        <v>120</v>
      </c>
      <c r="D62" s="143">
        <v>3600</v>
      </c>
      <c r="E62" s="143">
        <v>3600</v>
      </c>
      <c r="F62" s="143">
        <v>4300</v>
      </c>
      <c r="G62" s="143">
        <v>4200</v>
      </c>
      <c r="H62" s="143">
        <v>3600</v>
      </c>
      <c r="I62" s="143">
        <v>4000</v>
      </c>
      <c r="J62" s="143">
        <v>3700</v>
      </c>
      <c r="K62" s="143">
        <v>4400</v>
      </c>
      <c r="L62" s="143">
        <v>5600</v>
      </c>
      <c r="M62" s="143">
        <v>5900</v>
      </c>
      <c r="N62" s="143">
        <v>5400</v>
      </c>
      <c r="O62" s="143">
        <v>5100</v>
      </c>
      <c r="P62" s="143">
        <v>5400</v>
      </c>
      <c r="Q62" s="143">
        <v>4400</v>
      </c>
      <c r="R62" s="143">
        <v>3800</v>
      </c>
      <c r="S62" s="143">
        <v>3100</v>
      </c>
      <c r="T62" s="143">
        <v>5100</v>
      </c>
      <c r="U62" s="143">
        <v>75200</v>
      </c>
    </row>
    <row r="63" spans="1:21" ht="15">
      <c r="A63" s="146">
        <v>26</v>
      </c>
      <c r="B63" s="146" t="s">
        <v>56</v>
      </c>
      <c r="C63" s="146" t="s">
        <v>120</v>
      </c>
      <c r="D63" s="143">
        <v>4700</v>
      </c>
      <c r="E63" s="143">
        <v>4500</v>
      </c>
      <c r="F63" s="143">
        <v>4800</v>
      </c>
      <c r="G63" s="143">
        <v>5300</v>
      </c>
      <c r="H63" s="143">
        <v>5300</v>
      </c>
      <c r="I63" s="143">
        <v>5300</v>
      </c>
      <c r="J63" s="143">
        <v>5300</v>
      </c>
      <c r="K63" s="143">
        <v>5800</v>
      </c>
      <c r="L63" s="143">
        <v>7300</v>
      </c>
      <c r="M63" s="143">
        <v>7400</v>
      </c>
      <c r="N63" s="143">
        <v>6700</v>
      </c>
      <c r="O63" s="143">
        <v>5600</v>
      </c>
      <c r="P63" s="143">
        <v>5700</v>
      </c>
      <c r="Q63" s="143">
        <v>4600</v>
      </c>
      <c r="R63" s="143">
        <v>4100</v>
      </c>
      <c r="S63" s="143">
        <v>3500</v>
      </c>
      <c r="T63" s="143">
        <v>4700</v>
      </c>
      <c r="U63" s="143">
        <v>90800</v>
      </c>
    </row>
    <row r="64" spans="1:21" ht="15">
      <c r="A64" s="146">
        <v>27</v>
      </c>
      <c r="B64" s="146" t="s">
        <v>57</v>
      </c>
      <c r="C64" s="146" t="s">
        <v>120</v>
      </c>
      <c r="D64" s="143">
        <v>600</v>
      </c>
      <c r="E64" s="143">
        <v>600</v>
      </c>
      <c r="F64" s="143">
        <v>700</v>
      </c>
      <c r="G64" s="143">
        <v>600</v>
      </c>
      <c r="H64" s="143">
        <v>600</v>
      </c>
      <c r="I64" s="143">
        <v>600</v>
      </c>
      <c r="J64" s="143">
        <v>700</v>
      </c>
      <c r="K64" s="143">
        <v>800</v>
      </c>
      <c r="L64" s="143">
        <v>800</v>
      </c>
      <c r="M64" s="143">
        <v>900</v>
      </c>
      <c r="N64" s="143">
        <v>800</v>
      </c>
      <c r="O64" s="143">
        <v>800</v>
      </c>
      <c r="P64" s="143">
        <v>700</v>
      </c>
      <c r="Q64" s="143">
        <v>600</v>
      </c>
      <c r="R64" s="143">
        <v>500</v>
      </c>
      <c r="S64" s="143">
        <v>400</v>
      </c>
      <c r="T64" s="143">
        <v>600</v>
      </c>
      <c r="U64" s="143">
        <v>11400</v>
      </c>
    </row>
    <row r="65" spans="1:21" ht="15">
      <c r="A65" s="146">
        <v>28</v>
      </c>
      <c r="B65" s="146" t="s">
        <v>58</v>
      </c>
      <c r="C65" s="146" t="s">
        <v>120</v>
      </c>
      <c r="D65" s="143">
        <v>2700</v>
      </c>
      <c r="E65" s="143">
        <v>2700</v>
      </c>
      <c r="F65" s="143">
        <v>3000</v>
      </c>
      <c r="G65" s="143">
        <v>3200</v>
      </c>
      <c r="H65" s="143">
        <v>3100</v>
      </c>
      <c r="I65" s="143">
        <v>2900</v>
      </c>
      <c r="J65" s="143">
        <v>2800</v>
      </c>
      <c r="K65" s="143">
        <v>3400</v>
      </c>
      <c r="L65" s="143">
        <v>4200</v>
      </c>
      <c r="M65" s="143">
        <v>4600</v>
      </c>
      <c r="N65" s="143">
        <v>4400</v>
      </c>
      <c r="O65" s="143">
        <v>4100</v>
      </c>
      <c r="P65" s="143">
        <v>4300</v>
      </c>
      <c r="Q65" s="143">
        <v>3700</v>
      </c>
      <c r="R65" s="143">
        <v>3200</v>
      </c>
      <c r="S65" s="143">
        <v>2700</v>
      </c>
      <c r="T65" s="143">
        <v>4100</v>
      </c>
      <c r="U65" s="143">
        <v>59000</v>
      </c>
    </row>
    <row r="66" spans="1:21" ht="15">
      <c r="A66" s="146">
        <v>29</v>
      </c>
      <c r="B66" s="146" t="s">
        <v>59</v>
      </c>
      <c r="C66" s="146" t="s">
        <v>120</v>
      </c>
      <c r="D66" s="143">
        <v>8600</v>
      </c>
      <c r="E66" s="143">
        <v>8200</v>
      </c>
      <c r="F66" s="143">
        <v>8800</v>
      </c>
      <c r="G66" s="143">
        <v>9400</v>
      </c>
      <c r="H66" s="143">
        <v>8700</v>
      </c>
      <c r="I66" s="143">
        <v>9500</v>
      </c>
      <c r="J66" s="143">
        <v>9500</v>
      </c>
      <c r="K66" s="143">
        <v>10600</v>
      </c>
      <c r="L66" s="143">
        <v>12700</v>
      </c>
      <c r="M66" s="143">
        <v>13100</v>
      </c>
      <c r="N66" s="143">
        <v>12300</v>
      </c>
      <c r="O66" s="143">
        <v>10800</v>
      </c>
      <c r="P66" s="143">
        <v>10200</v>
      </c>
      <c r="Q66" s="143">
        <v>8400</v>
      </c>
      <c r="R66" s="143">
        <v>7400</v>
      </c>
      <c r="S66" s="143">
        <v>6200</v>
      </c>
      <c r="T66" s="143">
        <v>8600</v>
      </c>
      <c r="U66" s="143">
        <v>163000</v>
      </c>
    </row>
    <row r="67" spans="1:21" ht="15">
      <c r="A67" s="146">
        <v>30</v>
      </c>
      <c r="B67" s="146" t="s">
        <v>60</v>
      </c>
      <c r="C67" s="146" t="s">
        <v>120</v>
      </c>
      <c r="D67" s="143">
        <v>2100</v>
      </c>
      <c r="E67" s="143">
        <v>2300</v>
      </c>
      <c r="F67" s="143">
        <v>2800</v>
      </c>
      <c r="G67" s="143">
        <v>3400</v>
      </c>
      <c r="H67" s="143">
        <v>3800</v>
      </c>
      <c r="I67" s="143">
        <v>2500</v>
      </c>
      <c r="J67" s="143">
        <v>2400</v>
      </c>
      <c r="K67" s="143">
        <v>2900</v>
      </c>
      <c r="L67" s="143">
        <v>3500</v>
      </c>
      <c r="M67" s="143">
        <v>3700</v>
      </c>
      <c r="N67" s="143">
        <v>3200</v>
      </c>
      <c r="O67" s="143">
        <v>2800</v>
      </c>
      <c r="P67" s="143">
        <v>2900</v>
      </c>
      <c r="Q67" s="143">
        <v>2400</v>
      </c>
      <c r="R67" s="143">
        <v>2100</v>
      </c>
      <c r="S67" s="143">
        <v>1700</v>
      </c>
      <c r="T67" s="143">
        <v>2500</v>
      </c>
      <c r="U67" s="143">
        <v>47000</v>
      </c>
    </row>
    <row r="68" spans="1:21" ht="15">
      <c r="A68" s="146">
        <v>31</v>
      </c>
      <c r="B68" s="146" t="s">
        <v>61</v>
      </c>
      <c r="C68" s="146" t="s">
        <v>120</v>
      </c>
      <c r="D68" s="143">
        <v>5600</v>
      </c>
      <c r="E68" s="143">
        <v>5300</v>
      </c>
      <c r="F68" s="143">
        <v>5400</v>
      </c>
      <c r="G68" s="143">
        <v>5400</v>
      </c>
      <c r="H68" s="143">
        <v>5200</v>
      </c>
      <c r="I68" s="143">
        <v>5500</v>
      </c>
      <c r="J68" s="143">
        <v>5500</v>
      </c>
      <c r="K68" s="143">
        <v>6700</v>
      </c>
      <c r="L68" s="143">
        <v>7600</v>
      </c>
      <c r="M68" s="143">
        <v>7400</v>
      </c>
      <c r="N68" s="143">
        <v>6200</v>
      </c>
      <c r="O68" s="143">
        <v>5300</v>
      </c>
      <c r="P68" s="143">
        <v>5300</v>
      </c>
      <c r="Q68" s="143">
        <v>4200</v>
      </c>
      <c r="R68" s="143">
        <v>3400</v>
      </c>
      <c r="S68" s="143">
        <v>2600</v>
      </c>
      <c r="T68" s="143">
        <v>3100</v>
      </c>
      <c r="U68" s="143">
        <v>89500</v>
      </c>
    </row>
    <row r="69" spans="1:21" ht="15">
      <c r="A69" s="146">
        <v>32</v>
      </c>
      <c r="B69" s="146" t="s">
        <v>62</v>
      </c>
      <c r="C69" s="146" t="s">
        <v>120</v>
      </c>
      <c r="D69" s="143">
        <v>600</v>
      </c>
      <c r="E69" s="143">
        <v>700</v>
      </c>
      <c r="F69" s="143">
        <v>800</v>
      </c>
      <c r="G69" s="143">
        <v>800</v>
      </c>
      <c r="H69" s="143">
        <v>500</v>
      </c>
      <c r="I69" s="143">
        <v>600</v>
      </c>
      <c r="J69" s="143">
        <v>700</v>
      </c>
      <c r="K69" s="143">
        <v>800</v>
      </c>
      <c r="L69" s="143">
        <v>1000</v>
      </c>
      <c r="M69" s="143">
        <v>1000</v>
      </c>
      <c r="N69" s="143">
        <v>1000</v>
      </c>
      <c r="O69" s="143">
        <v>1000</v>
      </c>
      <c r="P69" s="143">
        <v>1100</v>
      </c>
      <c r="Q69" s="143">
        <v>800</v>
      </c>
      <c r="R69" s="143">
        <v>800</v>
      </c>
      <c r="S69" s="143">
        <v>700</v>
      </c>
      <c r="T69" s="143">
        <v>1100</v>
      </c>
      <c r="U69" s="143">
        <v>14000</v>
      </c>
    </row>
    <row r="70" spans="1:21" ht="15">
      <c r="A70" s="160">
        <v>33</v>
      </c>
      <c r="B70" s="160" t="s">
        <v>63</v>
      </c>
      <c r="C70" s="160" t="s">
        <v>78</v>
      </c>
      <c r="D70" s="143">
        <v>292800</v>
      </c>
      <c r="E70" s="143">
        <v>269700</v>
      </c>
      <c r="F70" s="143">
        <v>291700</v>
      </c>
      <c r="G70" s="143">
        <v>330800</v>
      </c>
      <c r="H70" s="143">
        <v>363900</v>
      </c>
      <c r="I70" s="143">
        <v>345600</v>
      </c>
      <c r="J70" s="143">
        <v>321500</v>
      </c>
      <c r="K70" s="143">
        <v>340100</v>
      </c>
      <c r="L70" s="143">
        <v>394600</v>
      </c>
      <c r="M70" s="143">
        <v>410900</v>
      </c>
      <c r="N70" s="143">
        <v>375800</v>
      </c>
      <c r="O70" s="143">
        <v>330900</v>
      </c>
      <c r="P70" s="143">
        <v>336500</v>
      </c>
      <c r="Q70" s="143">
        <v>261200</v>
      </c>
      <c r="R70" s="143">
        <v>220500</v>
      </c>
      <c r="S70" s="143">
        <v>178100</v>
      </c>
      <c r="T70" s="143">
        <v>230400</v>
      </c>
      <c r="U70" s="143">
        <v>5295000</v>
      </c>
    </row>
    <row r="71" spans="1:21" ht="15">
      <c r="A71" s="160">
        <v>1</v>
      </c>
      <c r="B71" s="160" t="s">
        <v>31</v>
      </c>
      <c r="C71" s="160" t="s">
        <v>78</v>
      </c>
      <c r="D71" s="143">
        <v>11500</v>
      </c>
      <c r="E71" s="143">
        <v>9200</v>
      </c>
      <c r="F71" s="143">
        <v>9400</v>
      </c>
      <c r="G71" s="143">
        <v>14700</v>
      </c>
      <c r="H71" s="143">
        <v>23200</v>
      </c>
      <c r="I71" s="143">
        <v>21200</v>
      </c>
      <c r="J71" s="143">
        <v>17000</v>
      </c>
      <c r="K71" s="143">
        <v>14700</v>
      </c>
      <c r="L71" s="143">
        <v>14800</v>
      </c>
      <c r="M71" s="143">
        <v>15400</v>
      </c>
      <c r="N71" s="143">
        <v>14300</v>
      </c>
      <c r="O71" s="143">
        <v>12800</v>
      </c>
      <c r="P71" s="143">
        <v>12400</v>
      </c>
      <c r="Q71" s="143">
        <v>8500</v>
      </c>
      <c r="R71" s="143">
        <v>7700</v>
      </c>
      <c r="S71" s="143">
        <v>6700</v>
      </c>
      <c r="T71" s="143">
        <v>9100</v>
      </c>
      <c r="U71" s="143">
        <v>222800</v>
      </c>
    </row>
    <row r="72" spans="1:21" ht="15">
      <c r="A72" s="160">
        <v>2</v>
      </c>
      <c r="B72" s="160" t="s">
        <v>32</v>
      </c>
      <c r="C72" s="160" t="s">
        <v>78</v>
      </c>
      <c r="D72" s="143">
        <v>15100</v>
      </c>
      <c r="E72" s="143">
        <v>14000</v>
      </c>
      <c r="F72" s="143">
        <v>15200</v>
      </c>
      <c r="G72" s="143">
        <v>15300</v>
      </c>
      <c r="H72" s="143">
        <v>13100</v>
      </c>
      <c r="I72" s="143">
        <v>13200</v>
      </c>
      <c r="J72" s="143">
        <v>14600</v>
      </c>
      <c r="K72" s="143">
        <v>17400</v>
      </c>
      <c r="L72" s="143">
        <v>20100</v>
      </c>
      <c r="M72" s="143">
        <v>20600</v>
      </c>
      <c r="N72" s="143">
        <v>18800</v>
      </c>
      <c r="O72" s="143">
        <v>17400</v>
      </c>
      <c r="P72" s="143">
        <v>17500</v>
      </c>
      <c r="Q72" s="143">
        <v>12600</v>
      </c>
      <c r="R72" s="143">
        <v>10000</v>
      </c>
      <c r="S72" s="143">
        <v>7800</v>
      </c>
      <c r="T72" s="143">
        <v>10300</v>
      </c>
      <c r="U72" s="143">
        <v>253000</v>
      </c>
    </row>
    <row r="73" spans="1:21" ht="15">
      <c r="A73" s="160">
        <v>3</v>
      </c>
      <c r="B73" s="160" t="s">
        <v>33</v>
      </c>
      <c r="C73" s="160" t="s">
        <v>78</v>
      </c>
      <c r="D73" s="143">
        <v>6000</v>
      </c>
      <c r="E73" s="143">
        <v>6100</v>
      </c>
      <c r="F73" s="143">
        <v>6800</v>
      </c>
      <c r="G73" s="143">
        <v>6900</v>
      </c>
      <c r="H73" s="143">
        <v>6000</v>
      </c>
      <c r="I73" s="143">
        <v>6000</v>
      </c>
      <c r="J73" s="143">
        <v>6000</v>
      </c>
      <c r="K73" s="143">
        <v>6900</v>
      </c>
      <c r="L73" s="143">
        <v>8300</v>
      </c>
      <c r="M73" s="143">
        <v>9100</v>
      </c>
      <c r="N73" s="143">
        <v>8300</v>
      </c>
      <c r="O73" s="143">
        <v>7800</v>
      </c>
      <c r="P73" s="143">
        <v>8700</v>
      </c>
      <c r="Q73" s="143">
        <v>6700</v>
      </c>
      <c r="R73" s="143">
        <v>5600</v>
      </c>
      <c r="S73" s="143">
        <v>4600</v>
      </c>
      <c r="T73" s="143">
        <v>6200</v>
      </c>
      <c r="U73" s="143">
        <v>116000</v>
      </c>
    </row>
    <row r="74" spans="1:21" ht="15">
      <c r="A74" s="160">
        <v>4</v>
      </c>
      <c r="B74" s="160" t="s">
        <v>34</v>
      </c>
      <c r="C74" s="160" t="s">
        <v>78</v>
      </c>
      <c r="D74" s="143">
        <v>4100</v>
      </c>
      <c r="E74" s="143">
        <v>4300</v>
      </c>
      <c r="F74" s="143">
        <v>4900</v>
      </c>
      <c r="G74" s="143">
        <v>5100</v>
      </c>
      <c r="H74" s="143">
        <v>4400</v>
      </c>
      <c r="I74" s="143">
        <v>4200</v>
      </c>
      <c r="J74" s="143">
        <v>3800</v>
      </c>
      <c r="K74" s="143">
        <v>4800</v>
      </c>
      <c r="L74" s="143">
        <v>6200</v>
      </c>
      <c r="M74" s="143">
        <v>6900</v>
      </c>
      <c r="N74" s="143">
        <v>6500</v>
      </c>
      <c r="O74" s="143">
        <v>6300</v>
      </c>
      <c r="P74" s="143">
        <v>7200</v>
      </c>
      <c r="Q74" s="143">
        <v>5900</v>
      </c>
      <c r="R74" s="143">
        <v>4800</v>
      </c>
      <c r="S74" s="143">
        <v>3700</v>
      </c>
      <c r="T74" s="143">
        <v>4900</v>
      </c>
      <c r="U74" s="143">
        <v>88200</v>
      </c>
    </row>
    <row r="75" spans="1:21" ht="15">
      <c r="A75" s="160">
        <v>5</v>
      </c>
      <c r="B75" s="160" t="s">
        <v>35</v>
      </c>
      <c r="C75" s="160" t="s">
        <v>78</v>
      </c>
      <c r="D75" s="143">
        <v>5700</v>
      </c>
      <c r="E75" s="143">
        <v>5900</v>
      </c>
      <c r="F75" s="143">
        <v>6300</v>
      </c>
      <c r="G75" s="143">
        <v>6400</v>
      </c>
      <c r="H75" s="143">
        <v>5300</v>
      </c>
      <c r="I75" s="143">
        <v>5000</v>
      </c>
      <c r="J75" s="143">
        <v>5100</v>
      </c>
      <c r="K75" s="143">
        <v>6700</v>
      </c>
      <c r="L75" s="143">
        <v>8700</v>
      </c>
      <c r="M75" s="143">
        <v>9300</v>
      </c>
      <c r="N75" s="143">
        <v>8700</v>
      </c>
      <c r="O75" s="143">
        <v>8000</v>
      </c>
      <c r="P75" s="143">
        <v>8900</v>
      </c>
      <c r="Q75" s="143">
        <v>7100</v>
      </c>
      <c r="R75" s="143">
        <v>5900</v>
      </c>
      <c r="S75" s="143">
        <v>4600</v>
      </c>
      <c r="T75" s="143">
        <v>6300</v>
      </c>
      <c r="U75" s="143">
        <v>113900</v>
      </c>
    </row>
    <row r="76" spans="1:21" ht="15">
      <c r="A76" s="160">
        <v>6</v>
      </c>
      <c r="B76" s="160" t="s">
        <v>36</v>
      </c>
      <c r="C76" s="160" t="s">
        <v>78</v>
      </c>
      <c r="D76" s="143">
        <v>2900</v>
      </c>
      <c r="E76" s="143">
        <v>2700</v>
      </c>
      <c r="F76" s="143">
        <v>3100</v>
      </c>
      <c r="G76" s="143">
        <v>3200</v>
      </c>
      <c r="H76" s="143">
        <v>2900</v>
      </c>
      <c r="I76" s="143">
        <v>2900</v>
      </c>
      <c r="J76" s="143">
        <v>3000</v>
      </c>
      <c r="K76" s="143">
        <v>3500</v>
      </c>
      <c r="L76" s="143">
        <v>4200</v>
      </c>
      <c r="M76" s="143">
        <v>4200</v>
      </c>
      <c r="N76" s="143">
        <v>3700</v>
      </c>
      <c r="O76" s="143">
        <v>3300</v>
      </c>
      <c r="P76" s="143">
        <v>3600</v>
      </c>
      <c r="Q76" s="143">
        <v>2800</v>
      </c>
      <c r="R76" s="143">
        <v>2100</v>
      </c>
      <c r="S76" s="143">
        <v>1500</v>
      </c>
      <c r="T76" s="143">
        <v>1800</v>
      </c>
      <c r="U76" s="143">
        <v>51400</v>
      </c>
    </row>
    <row r="77" spans="1:21" ht="15">
      <c r="A77" s="160">
        <v>7</v>
      </c>
      <c r="B77" s="160" t="s">
        <v>37</v>
      </c>
      <c r="C77" s="160" t="s">
        <v>78</v>
      </c>
      <c r="D77" s="143">
        <v>5200</v>
      </c>
      <c r="E77" s="143">
        <v>4700</v>
      </c>
      <c r="F77" s="143">
        <v>5000</v>
      </c>
      <c r="G77" s="143">
        <v>5800</v>
      </c>
      <c r="H77" s="143">
        <v>5800</v>
      </c>
      <c r="I77" s="143">
        <v>5800</v>
      </c>
      <c r="J77" s="143">
        <v>5200</v>
      </c>
      <c r="K77" s="143">
        <v>5500</v>
      </c>
      <c r="L77" s="143">
        <v>6900</v>
      </c>
      <c r="M77" s="143">
        <v>7400</v>
      </c>
      <c r="N77" s="143">
        <v>6900</v>
      </c>
      <c r="O77" s="143">
        <v>6000</v>
      </c>
      <c r="P77" s="143">
        <v>5700</v>
      </c>
      <c r="Q77" s="143">
        <v>4400</v>
      </c>
      <c r="R77" s="143">
        <v>3700</v>
      </c>
      <c r="S77" s="143">
        <v>3000</v>
      </c>
      <c r="T77" s="143">
        <v>3800</v>
      </c>
      <c r="U77" s="143">
        <v>90700</v>
      </c>
    </row>
    <row r="78" spans="1:21" ht="15">
      <c r="A78" s="160">
        <v>8</v>
      </c>
      <c r="B78" s="160" t="s">
        <v>38</v>
      </c>
      <c r="C78" s="160" t="s">
        <v>78</v>
      </c>
      <c r="D78" s="143">
        <v>7700</v>
      </c>
      <c r="E78" s="143">
        <v>7400</v>
      </c>
      <c r="F78" s="143">
        <v>8200</v>
      </c>
      <c r="G78" s="143">
        <v>8800</v>
      </c>
      <c r="H78" s="143">
        <v>7700</v>
      </c>
      <c r="I78" s="143">
        <v>7400</v>
      </c>
      <c r="J78" s="143">
        <v>6700</v>
      </c>
      <c r="K78" s="143">
        <v>8200</v>
      </c>
      <c r="L78" s="143">
        <v>10600</v>
      </c>
      <c r="M78" s="143">
        <v>12000</v>
      </c>
      <c r="N78" s="143">
        <v>11200</v>
      </c>
      <c r="O78" s="143">
        <v>10800</v>
      </c>
      <c r="P78" s="143">
        <v>11700</v>
      </c>
      <c r="Q78" s="143">
        <v>9800</v>
      </c>
      <c r="R78" s="143">
        <v>8200</v>
      </c>
      <c r="S78" s="143">
        <v>6600</v>
      </c>
      <c r="T78" s="143">
        <v>8400</v>
      </c>
      <c r="U78" s="143">
        <v>151300</v>
      </c>
    </row>
    <row r="79" spans="1:21" ht="15">
      <c r="A79" s="160">
        <v>9</v>
      </c>
      <c r="B79" s="160" t="s">
        <v>39</v>
      </c>
      <c r="C79" s="160" t="s">
        <v>78</v>
      </c>
      <c r="D79" s="143">
        <v>7800</v>
      </c>
      <c r="E79" s="143">
        <v>6800</v>
      </c>
      <c r="F79" s="143">
        <v>7400</v>
      </c>
      <c r="G79" s="143">
        <v>10800</v>
      </c>
      <c r="H79" s="143">
        <v>15400</v>
      </c>
      <c r="I79" s="143">
        <v>11700</v>
      </c>
      <c r="J79" s="143">
        <v>8900</v>
      </c>
      <c r="K79" s="143">
        <v>8000</v>
      </c>
      <c r="L79" s="143">
        <v>9200</v>
      </c>
      <c r="M79" s="143">
        <v>10200</v>
      </c>
      <c r="N79" s="143">
        <v>9900</v>
      </c>
      <c r="O79" s="143">
        <v>8000</v>
      </c>
      <c r="P79" s="143">
        <v>8500</v>
      </c>
      <c r="Q79" s="143">
        <v>6400</v>
      </c>
      <c r="R79" s="143">
        <v>6000</v>
      </c>
      <c r="S79" s="143">
        <v>5200</v>
      </c>
      <c r="T79" s="143">
        <v>7000</v>
      </c>
      <c r="U79" s="143">
        <v>147200</v>
      </c>
    </row>
    <row r="80" spans="1:21" ht="15">
      <c r="A80" s="160">
        <v>10</v>
      </c>
      <c r="B80" s="160" t="s">
        <v>40</v>
      </c>
      <c r="C80" s="160" t="s">
        <v>78</v>
      </c>
      <c r="D80" s="143">
        <v>6800</v>
      </c>
      <c r="E80" s="143">
        <v>6400</v>
      </c>
      <c r="F80" s="143">
        <v>6900</v>
      </c>
      <c r="G80" s="143">
        <v>7700</v>
      </c>
      <c r="H80" s="143">
        <v>7500</v>
      </c>
      <c r="I80" s="143">
        <v>7000</v>
      </c>
      <c r="J80" s="143">
        <v>6700</v>
      </c>
      <c r="K80" s="143">
        <v>7900</v>
      </c>
      <c r="L80" s="143">
        <v>9700</v>
      </c>
      <c r="M80" s="143">
        <v>9800</v>
      </c>
      <c r="N80" s="143">
        <v>8900</v>
      </c>
      <c r="O80" s="143">
        <v>7900</v>
      </c>
      <c r="P80" s="143">
        <v>8400</v>
      </c>
      <c r="Q80" s="143">
        <v>6500</v>
      </c>
      <c r="R80" s="143">
        <v>5400</v>
      </c>
      <c r="S80" s="143">
        <v>4300</v>
      </c>
      <c r="T80" s="143">
        <v>5100</v>
      </c>
      <c r="U80" s="143">
        <v>122700</v>
      </c>
    </row>
    <row r="81" spans="1:21" ht="15">
      <c r="A81" s="160">
        <v>11</v>
      </c>
      <c r="B81" s="160" t="s">
        <v>41</v>
      </c>
      <c r="C81" s="160" t="s">
        <v>78</v>
      </c>
      <c r="D81" s="143">
        <v>5200</v>
      </c>
      <c r="E81" s="143">
        <v>5700</v>
      </c>
      <c r="F81" s="143">
        <v>6400</v>
      </c>
      <c r="G81" s="143">
        <v>7000</v>
      </c>
      <c r="H81" s="143">
        <v>6000</v>
      </c>
      <c r="I81" s="143">
        <v>4300</v>
      </c>
      <c r="J81" s="143">
        <v>4500</v>
      </c>
      <c r="K81" s="143">
        <v>5900</v>
      </c>
      <c r="L81" s="143">
        <v>7800</v>
      </c>
      <c r="M81" s="143">
        <v>8900</v>
      </c>
      <c r="N81" s="143">
        <v>8400</v>
      </c>
      <c r="O81" s="143">
        <v>7300</v>
      </c>
      <c r="P81" s="143">
        <v>7300</v>
      </c>
      <c r="Q81" s="143">
        <v>5800</v>
      </c>
      <c r="R81" s="143">
        <v>5200</v>
      </c>
      <c r="S81" s="143">
        <v>4300</v>
      </c>
      <c r="T81" s="143">
        <v>5200</v>
      </c>
      <c r="U81" s="143">
        <v>105000</v>
      </c>
    </row>
    <row r="82" spans="1:21" ht="15">
      <c r="A82" s="160">
        <v>12</v>
      </c>
      <c r="B82" s="160" t="s">
        <v>42</v>
      </c>
      <c r="C82" s="160" t="s">
        <v>78</v>
      </c>
      <c r="D82" s="143">
        <v>5900</v>
      </c>
      <c r="E82" s="143">
        <v>5600</v>
      </c>
      <c r="F82" s="143">
        <v>5900</v>
      </c>
      <c r="G82" s="143">
        <v>6400</v>
      </c>
      <c r="H82" s="143">
        <v>5300</v>
      </c>
      <c r="I82" s="143">
        <v>4800</v>
      </c>
      <c r="J82" s="143">
        <v>5000</v>
      </c>
      <c r="K82" s="143">
        <v>6500</v>
      </c>
      <c r="L82" s="143">
        <v>8000</v>
      </c>
      <c r="M82" s="143">
        <v>8200</v>
      </c>
      <c r="N82" s="143">
        <v>7600</v>
      </c>
      <c r="O82" s="143">
        <v>6300</v>
      </c>
      <c r="P82" s="143">
        <v>6400</v>
      </c>
      <c r="Q82" s="143">
        <v>5200</v>
      </c>
      <c r="R82" s="143">
        <v>4300</v>
      </c>
      <c r="S82" s="143">
        <v>3500</v>
      </c>
      <c r="T82" s="143">
        <v>4700</v>
      </c>
      <c r="U82" s="143">
        <v>99700</v>
      </c>
    </row>
    <row r="83" spans="1:21" ht="15">
      <c r="A83" s="160">
        <v>13</v>
      </c>
      <c r="B83" s="160" t="s">
        <v>43</v>
      </c>
      <c r="C83" s="160" t="s">
        <v>78</v>
      </c>
      <c r="D83" s="143">
        <v>5000</v>
      </c>
      <c r="E83" s="143">
        <v>5600</v>
      </c>
      <c r="F83" s="143">
        <v>6100</v>
      </c>
      <c r="G83" s="143">
        <v>6100</v>
      </c>
      <c r="H83" s="143">
        <v>5100</v>
      </c>
      <c r="I83" s="143">
        <v>3500</v>
      </c>
      <c r="J83" s="143">
        <v>4100</v>
      </c>
      <c r="K83" s="143">
        <v>5300</v>
      </c>
      <c r="L83" s="143">
        <v>7000</v>
      </c>
      <c r="M83" s="143">
        <v>7700</v>
      </c>
      <c r="N83" s="143">
        <v>7200</v>
      </c>
      <c r="O83" s="143">
        <v>6000</v>
      </c>
      <c r="P83" s="143">
        <v>5700</v>
      </c>
      <c r="Q83" s="143">
        <v>4500</v>
      </c>
      <c r="R83" s="143">
        <v>3900</v>
      </c>
      <c r="S83" s="143">
        <v>3400</v>
      </c>
      <c r="T83" s="143">
        <v>4600</v>
      </c>
      <c r="U83" s="143">
        <v>90600</v>
      </c>
    </row>
    <row r="84" spans="1:21" ht="15">
      <c r="A84" s="160">
        <v>14</v>
      </c>
      <c r="B84" s="160" t="s">
        <v>44</v>
      </c>
      <c r="C84" s="160" t="s">
        <v>78</v>
      </c>
      <c r="D84" s="143">
        <v>26200</v>
      </c>
      <c r="E84" s="143">
        <v>20500</v>
      </c>
      <c r="F84" s="143">
        <v>21100</v>
      </c>
      <c r="G84" s="143">
        <v>28500</v>
      </c>
      <c r="H84" s="143">
        <v>47800</v>
      </c>
      <c r="I84" s="143">
        <v>45300</v>
      </c>
      <c r="J84" s="143">
        <v>38500</v>
      </c>
      <c r="K84" s="143">
        <v>34100</v>
      </c>
      <c r="L84" s="143">
        <v>32800</v>
      </c>
      <c r="M84" s="143">
        <v>32900</v>
      </c>
      <c r="N84" s="143">
        <v>29900</v>
      </c>
      <c r="O84" s="143">
        <v>25500</v>
      </c>
      <c r="P84" s="143">
        <v>25000</v>
      </c>
      <c r="Q84" s="143">
        <v>18100</v>
      </c>
      <c r="R84" s="143">
        <v>16000</v>
      </c>
      <c r="S84" s="143">
        <v>13800</v>
      </c>
      <c r="T84" s="143">
        <v>20600</v>
      </c>
      <c r="U84" s="143">
        <v>476600</v>
      </c>
    </row>
    <row r="85" spans="1:21" ht="15">
      <c r="A85" s="160">
        <v>15</v>
      </c>
      <c r="B85" s="160" t="s">
        <v>45</v>
      </c>
      <c r="C85" s="160" t="s">
        <v>78</v>
      </c>
      <c r="D85" s="143">
        <v>9300</v>
      </c>
      <c r="E85" s="143">
        <v>8400</v>
      </c>
      <c r="F85" s="143">
        <v>8900</v>
      </c>
      <c r="G85" s="143">
        <v>9300</v>
      </c>
      <c r="H85" s="143">
        <v>8800</v>
      </c>
      <c r="I85" s="143">
        <v>9300</v>
      </c>
      <c r="J85" s="143">
        <v>9800</v>
      </c>
      <c r="K85" s="143">
        <v>11300</v>
      </c>
      <c r="L85" s="143">
        <v>12600</v>
      </c>
      <c r="M85" s="143">
        <v>12400</v>
      </c>
      <c r="N85" s="143">
        <v>11000</v>
      </c>
      <c r="O85" s="143">
        <v>9500</v>
      </c>
      <c r="P85" s="143">
        <v>10100</v>
      </c>
      <c r="Q85" s="143">
        <v>7600</v>
      </c>
      <c r="R85" s="143">
        <v>6500</v>
      </c>
      <c r="S85" s="143">
        <v>5100</v>
      </c>
      <c r="T85" s="143">
        <v>6200</v>
      </c>
      <c r="U85" s="143">
        <v>155900</v>
      </c>
    </row>
    <row r="86" spans="1:21" ht="15">
      <c r="A86" s="160">
        <v>16</v>
      </c>
      <c r="B86" s="160" t="s">
        <v>46</v>
      </c>
      <c r="C86" s="160" t="s">
        <v>78</v>
      </c>
      <c r="D86" s="143">
        <v>20800</v>
      </c>
      <c r="E86" s="143">
        <v>19100</v>
      </c>
      <c r="F86" s="143">
        <v>20200</v>
      </c>
      <c r="G86" s="143">
        <v>22600</v>
      </c>
      <c r="H86" s="143">
        <v>24100</v>
      </c>
      <c r="I86" s="143">
        <v>20800</v>
      </c>
      <c r="J86" s="143">
        <v>20800</v>
      </c>
      <c r="K86" s="143">
        <v>23000</v>
      </c>
      <c r="L86" s="143">
        <v>27400</v>
      </c>
      <c r="M86" s="143">
        <v>28000</v>
      </c>
      <c r="N86" s="143">
        <v>26100</v>
      </c>
      <c r="O86" s="143">
        <v>23000</v>
      </c>
      <c r="P86" s="143">
        <v>25000</v>
      </c>
      <c r="Q86" s="143">
        <v>19500</v>
      </c>
      <c r="R86" s="143">
        <v>15700</v>
      </c>
      <c r="S86" s="143">
        <v>12400</v>
      </c>
      <c r="T86" s="143">
        <v>16500</v>
      </c>
      <c r="U86" s="143">
        <v>365200</v>
      </c>
    </row>
    <row r="87" spans="1:21" ht="15">
      <c r="A87" s="160">
        <v>17</v>
      </c>
      <c r="B87" s="160" t="s">
        <v>47</v>
      </c>
      <c r="C87" s="160" t="s">
        <v>78</v>
      </c>
      <c r="D87" s="143">
        <v>33000</v>
      </c>
      <c r="E87" s="143">
        <v>27100</v>
      </c>
      <c r="F87" s="143">
        <v>29300</v>
      </c>
      <c r="G87" s="143">
        <v>39400</v>
      </c>
      <c r="H87" s="143">
        <v>56700</v>
      </c>
      <c r="I87" s="143">
        <v>55000</v>
      </c>
      <c r="J87" s="143">
        <v>46100</v>
      </c>
      <c r="K87" s="143">
        <v>40000</v>
      </c>
      <c r="L87" s="143">
        <v>43000</v>
      </c>
      <c r="M87" s="143">
        <v>43500</v>
      </c>
      <c r="N87" s="143">
        <v>38300</v>
      </c>
      <c r="O87" s="143">
        <v>31200</v>
      </c>
      <c r="P87" s="143">
        <v>28400</v>
      </c>
      <c r="Q87" s="143">
        <v>22100</v>
      </c>
      <c r="R87" s="143">
        <v>20300</v>
      </c>
      <c r="S87" s="143">
        <v>17300</v>
      </c>
      <c r="T87" s="143">
        <v>22400</v>
      </c>
      <c r="U87" s="143">
        <v>593100</v>
      </c>
    </row>
    <row r="88" spans="1:21" ht="15">
      <c r="A88" s="160">
        <v>18</v>
      </c>
      <c r="B88" s="160" t="s">
        <v>48</v>
      </c>
      <c r="C88" s="160" t="s">
        <v>78</v>
      </c>
      <c r="D88" s="143">
        <v>12700</v>
      </c>
      <c r="E88" s="143">
        <v>12400</v>
      </c>
      <c r="F88" s="143">
        <v>13400</v>
      </c>
      <c r="G88" s="143">
        <v>13300</v>
      </c>
      <c r="H88" s="143">
        <v>11600</v>
      </c>
      <c r="I88" s="143">
        <v>12800</v>
      </c>
      <c r="J88" s="143">
        <v>12600</v>
      </c>
      <c r="K88" s="143">
        <v>13900</v>
      </c>
      <c r="L88" s="143">
        <v>16900</v>
      </c>
      <c r="M88" s="143">
        <v>18500</v>
      </c>
      <c r="N88" s="143">
        <v>17500</v>
      </c>
      <c r="O88" s="143">
        <v>16600</v>
      </c>
      <c r="P88" s="143">
        <v>17000</v>
      </c>
      <c r="Q88" s="143">
        <v>13300</v>
      </c>
      <c r="R88" s="143">
        <v>10600</v>
      </c>
      <c r="S88" s="143">
        <v>8400</v>
      </c>
      <c r="T88" s="143">
        <v>10800</v>
      </c>
      <c r="U88" s="143">
        <v>232200</v>
      </c>
    </row>
    <row r="89" spans="1:21" ht="15">
      <c r="A89" s="160">
        <v>19</v>
      </c>
      <c r="B89" s="160" t="s">
        <v>49</v>
      </c>
      <c r="C89" s="160" t="s">
        <v>78</v>
      </c>
      <c r="D89" s="143">
        <v>4200</v>
      </c>
      <c r="E89" s="143">
        <v>4000</v>
      </c>
      <c r="F89" s="143">
        <v>4500</v>
      </c>
      <c r="G89" s="143">
        <v>5100</v>
      </c>
      <c r="H89" s="143">
        <v>5000</v>
      </c>
      <c r="I89" s="143">
        <v>4700</v>
      </c>
      <c r="J89" s="143">
        <v>4300</v>
      </c>
      <c r="K89" s="143">
        <v>4900</v>
      </c>
      <c r="L89" s="143">
        <v>6100</v>
      </c>
      <c r="M89" s="143">
        <v>6900</v>
      </c>
      <c r="N89" s="143">
        <v>6300</v>
      </c>
      <c r="O89" s="143">
        <v>5300</v>
      </c>
      <c r="P89" s="143">
        <v>5400</v>
      </c>
      <c r="Q89" s="143">
        <v>4300</v>
      </c>
      <c r="R89" s="143">
        <v>3600</v>
      </c>
      <c r="S89" s="143">
        <v>3000</v>
      </c>
      <c r="T89" s="143">
        <v>3800</v>
      </c>
      <c r="U89" s="143">
        <v>81500</v>
      </c>
    </row>
    <row r="90" spans="1:21" ht="15">
      <c r="A90" s="160">
        <v>20</v>
      </c>
      <c r="B90" s="160" t="s">
        <v>50</v>
      </c>
      <c r="C90" s="160" t="s">
        <v>78</v>
      </c>
      <c r="D90" s="143">
        <v>4900</v>
      </c>
      <c r="E90" s="143">
        <v>4700</v>
      </c>
      <c r="F90" s="143">
        <v>5100</v>
      </c>
      <c r="G90" s="143">
        <v>5200</v>
      </c>
      <c r="H90" s="143">
        <v>4800</v>
      </c>
      <c r="I90" s="143">
        <v>4500</v>
      </c>
      <c r="J90" s="143">
        <v>4700</v>
      </c>
      <c r="K90" s="143">
        <v>5300</v>
      </c>
      <c r="L90" s="143">
        <v>6400</v>
      </c>
      <c r="M90" s="143">
        <v>6500</v>
      </c>
      <c r="N90" s="143">
        <v>6100</v>
      </c>
      <c r="O90" s="143">
        <v>5400</v>
      </c>
      <c r="P90" s="143">
        <v>5800</v>
      </c>
      <c r="Q90" s="143">
        <v>4300</v>
      </c>
      <c r="R90" s="143">
        <v>3500</v>
      </c>
      <c r="S90" s="143">
        <v>2800</v>
      </c>
      <c r="T90" s="143">
        <v>3300</v>
      </c>
      <c r="U90" s="143">
        <v>83200</v>
      </c>
    </row>
    <row r="91" spans="1:21" ht="15">
      <c r="A91" s="160">
        <v>21</v>
      </c>
      <c r="B91" s="160" t="s">
        <v>51</v>
      </c>
      <c r="C91" s="160" t="s">
        <v>78</v>
      </c>
      <c r="D91" s="143">
        <v>5300</v>
      </c>
      <c r="E91" s="143">
        <v>4900</v>
      </c>
      <c r="F91" s="143">
        <v>5600</v>
      </c>
      <c r="G91" s="143">
        <v>5900</v>
      </c>
      <c r="H91" s="143">
        <v>5000</v>
      </c>
      <c r="I91" s="143">
        <v>5300</v>
      </c>
      <c r="J91" s="143">
        <v>5000</v>
      </c>
      <c r="K91" s="143">
        <v>5800</v>
      </c>
      <c r="L91" s="143">
        <v>7000</v>
      </c>
      <c r="M91" s="143">
        <v>7200</v>
      </c>
      <c r="N91" s="143">
        <v>6600</v>
      </c>
      <c r="O91" s="143">
        <v>6000</v>
      </c>
      <c r="P91" s="143">
        <v>6400</v>
      </c>
      <c r="Q91" s="143">
        <v>5100</v>
      </c>
      <c r="R91" s="143">
        <v>4300</v>
      </c>
      <c r="S91" s="143">
        <v>3500</v>
      </c>
      <c r="T91" s="143">
        <v>4300</v>
      </c>
      <c r="U91" s="143">
        <v>93300</v>
      </c>
    </row>
    <row r="92" spans="1:21" ht="15">
      <c r="A92" s="160">
        <v>22</v>
      </c>
      <c r="B92" s="160" t="s">
        <v>52</v>
      </c>
      <c r="C92" s="160" t="s">
        <v>78</v>
      </c>
      <c r="D92" s="143">
        <v>7400</v>
      </c>
      <c r="E92" s="143">
        <v>7300</v>
      </c>
      <c r="F92" s="143">
        <v>8000</v>
      </c>
      <c r="G92" s="143">
        <v>8800</v>
      </c>
      <c r="H92" s="143">
        <v>7900</v>
      </c>
      <c r="I92" s="143">
        <v>7300</v>
      </c>
      <c r="J92" s="143">
        <v>7100</v>
      </c>
      <c r="K92" s="143">
        <v>8200</v>
      </c>
      <c r="L92" s="143">
        <v>10200</v>
      </c>
      <c r="M92" s="143">
        <v>10800</v>
      </c>
      <c r="N92" s="143">
        <v>10000</v>
      </c>
      <c r="O92" s="143">
        <v>9300</v>
      </c>
      <c r="P92" s="143">
        <v>9900</v>
      </c>
      <c r="Q92" s="143">
        <v>8000</v>
      </c>
      <c r="R92" s="143">
        <v>6600</v>
      </c>
      <c r="S92" s="143">
        <v>5100</v>
      </c>
      <c r="T92" s="143">
        <v>6200</v>
      </c>
      <c r="U92" s="143">
        <v>138100</v>
      </c>
    </row>
    <row r="93" spans="1:21" ht="15">
      <c r="A93" s="160">
        <v>23</v>
      </c>
      <c r="B93" s="160" t="s">
        <v>53</v>
      </c>
      <c r="C93" s="160" t="s">
        <v>78</v>
      </c>
      <c r="D93" s="143">
        <v>20600</v>
      </c>
      <c r="E93" s="143">
        <v>19500</v>
      </c>
      <c r="F93" s="143">
        <v>20600</v>
      </c>
      <c r="G93" s="143">
        <v>21300</v>
      </c>
      <c r="H93" s="143">
        <v>21000</v>
      </c>
      <c r="I93" s="143">
        <v>21800</v>
      </c>
      <c r="J93" s="143">
        <v>21500</v>
      </c>
      <c r="K93" s="143">
        <v>23200</v>
      </c>
      <c r="L93" s="143">
        <v>26800</v>
      </c>
      <c r="M93" s="143">
        <v>26900</v>
      </c>
      <c r="N93" s="143">
        <v>23600</v>
      </c>
      <c r="O93" s="143">
        <v>20500</v>
      </c>
      <c r="P93" s="143">
        <v>20200</v>
      </c>
      <c r="Q93" s="143">
        <v>15700</v>
      </c>
      <c r="R93" s="143">
        <v>13200</v>
      </c>
      <c r="S93" s="143">
        <v>10100</v>
      </c>
      <c r="T93" s="143">
        <v>11400</v>
      </c>
      <c r="U93" s="143">
        <v>337700</v>
      </c>
    </row>
    <row r="94" spans="1:21" ht="15">
      <c r="A94" s="160">
        <v>24</v>
      </c>
      <c r="B94" s="160" t="s">
        <v>54</v>
      </c>
      <c r="C94" s="160" t="s">
        <v>78</v>
      </c>
      <c r="D94" s="143">
        <v>1100</v>
      </c>
      <c r="E94" s="143">
        <v>1000</v>
      </c>
      <c r="F94" s="143">
        <v>1200</v>
      </c>
      <c r="G94" s="143">
        <v>1300</v>
      </c>
      <c r="H94" s="143">
        <v>1100</v>
      </c>
      <c r="I94" s="143">
        <v>1000</v>
      </c>
      <c r="J94" s="143">
        <v>1100</v>
      </c>
      <c r="K94" s="143">
        <v>1200</v>
      </c>
      <c r="L94" s="143">
        <v>1600</v>
      </c>
      <c r="M94" s="143">
        <v>1700</v>
      </c>
      <c r="N94" s="143">
        <v>1600</v>
      </c>
      <c r="O94" s="143">
        <v>1500</v>
      </c>
      <c r="P94" s="143">
        <v>1600</v>
      </c>
      <c r="Q94" s="143">
        <v>1300</v>
      </c>
      <c r="R94" s="143">
        <v>1100</v>
      </c>
      <c r="S94" s="143">
        <v>700</v>
      </c>
      <c r="T94" s="143">
        <v>1000</v>
      </c>
      <c r="U94" s="143">
        <v>21300</v>
      </c>
    </row>
    <row r="95" spans="1:21" ht="15">
      <c r="A95" s="160">
        <v>25</v>
      </c>
      <c r="B95" s="160" t="s">
        <v>55</v>
      </c>
      <c r="C95" s="160" t="s">
        <v>78</v>
      </c>
      <c r="D95" s="143">
        <v>7300</v>
      </c>
      <c r="E95" s="143">
        <v>7300</v>
      </c>
      <c r="F95" s="143">
        <v>8700</v>
      </c>
      <c r="G95" s="143">
        <v>8700</v>
      </c>
      <c r="H95" s="143">
        <v>7500</v>
      </c>
      <c r="I95" s="143">
        <v>8100</v>
      </c>
      <c r="J95" s="143">
        <v>7500</v>
      </c>
      <c r="K95" s="143">
        <v>8400</v>
      </c>
      <c r="L95" s="143">
        <v>10700</v>
      </c>
      <c r="M95" s="143">
        <v>11700</v>
      </c>
      <c r="N95" s="143">
        <v>10600</v>
      </c>
      <c r="O95" s="143">
        <v>10000</v>
      </c>
      <c r="P95" s="143">
        <v>10600</v>
      </c>
      <c r="Q95" s="143">
        <v>8500</v>
      </c>
      <c r="R95" s="143">
        <v>7200</v>
      </c>
      <c r="S95" s="143">
        <v>5800</v>
      </c>
      <c r="T95" s="143">
        <v>8100</v>
      </c>
      <c r="U95" s="143">
        <v>146700</v>
      </c>
    </row>
    <row r="96" spans="1:21" ht="15">
      <c r="A96" s="160">
        <v>26</v>
      </c>
      <c r="B96" s="160" t="s">
        <v>56</v>
      </c>
      <c r="C96" s="160" t="s">
        <v>78</v>
      </c>
      <c r="D96" s="143">
        <v>9600</v>
      </c>
      <c r="E96" s="143">
        <v>9100</v>
      </c>
      <c r="F96" s="143">
        <v>9900</v>
      </c>
      <c r="G96" s="143">
        <v>10800</v>
      </c>
      <c r="H96" s="143">
        <v>11000</v>
      </c>
      <c r="I96" s="143">
        <v>10700</v>
      </c>
      <c r="J96" s="143">
        <v>10100</v>
      </c>
      <c r="K96" s="143">
        <v>10900</v>
      </c>
      <c r="L96" s="143">
        <v>13700</v>
      </c>
      <c r="M96" s="143">
        <v>14400</v>
      </c>
      <c r="N96" s="143">
        <v>13200</v>
      </c>
      <c r="O96" s="143">
        <v>11000</v>
      </c>
      <c r="P96" s="143">
        <v>11000</v>
      </c>
      <c r="Q96" s="143">
        <v>8700</v>
      </c>
      <c r="R96" s="143">
        <v>7500</v>
      </c>
      <c r="S96" s="143">
        <v>5900</v>
      </c>
      <c r="T96" s="143">
        <v>7400</v>
      </c>
      <c r="U96" s="143">
        <v>174900</v>
      </c>
    </row>
    <row r="97" spans="1:21" ht="15">
      <c r="A97" s="160">
        <v>27</v>
      </c>
      <c r="B97" s="160" t="s">
        <v>57</v>
      </c>
      <c r="C97" s="160" t="s">
        <v>78</v>
      </c>
      <c r="D97" s="143">
        <v>1400</v>
      </c>
      <c r="E97" s="143">
        <v>1300</v>
      </c>
      <c r="F97" s="143">
        <v>1400</v>
      </c>
      <c r="G97" s="143">
        <v>1400</v>
      </c>
      <c r="H97" s="143">
        <v>1300</v>
      </c>
      <c r="I97" s="143">
        <v>1200</v>
      </c>
      <c r="J97" s="143">
        <v>1400</v>
      </c>
      <c r="K97" s="143">
        <v>1500</v>
      </c>
      <c r="L97" s="143">
        <v>1700</v>
      </c>
      <c r="M97" s="143">
        <v>1800</v>
      </c>
      <c r="N97" s="143">
        <v>1600</v>
      </c>
      <c r="O97" s="143">
        <v>1600</v>
      </c>
      <c r="P97" s="143">
        <v>1600</v>
      </c>
      <c r="Q97" s="143">
        <v>1200</v>
      </c>
      <c r="R97" s="143">
        <v>900</v>
      </c>
      <c r="S97" s="143">
        <v>700</v>
      </c>
      <c r="T97" s="143">
        <v>900</v>
      </c>
      <c r="U97" s="143">
        <v>23100</v>
      </c>
    </row>
    <row r="98" spans="1:21" ht="15">
      <c r="A98" s="160">
        <v>28</v>
      </c>
      <c r="B98" s="160" t="s">
        <v>58</v>
      </c>
      <c r="C98" s="160" t="s">
        <v>78</v>
      </c>
      <c r="D98" s="143">
        <v>5500</v>
      </c>
      <c r="E98" s="143">
        <v>5400</v>
      </c>
      <c r="F98" s="143">
        <v>6200</v>
      </c>
      <c r="G98" s="143">
        <v>6400</v>
      </c>
      <c r="H98" s="143">
        <v>6200</v>
      </c>
      <c r="I98" s="143">
        <v>5500</v>
      </c>
      <c r="J98" s="143">
        <v>5400</v>
      </c>
      <c r="K98" s="143">
        <v>6400</v>
      </c>
      <c r="L98" s="143">
        <v>7900</v>
      </c>
      <c r="M98" s="143">
        <v>8800</v>
      </c>
      <c r="N98" s="143">
        <v>8500</v>
      </c>
      <c r="O98" s="143">
        <v>7900</v>
      </c>
      <c r="P98" s="143">
        <v>8400</v>
      </c>
      <c r="Q98" s="143">
        <v>7200</v>
      </c>
      <c r="R98" s="143">
        <v>5900</v>
      </c>
      <c r="S98" s="143">
        <v>4800</v>
      </c>
      <c r="T98" s="143">
        <v>6400</v>
      </c>
      <c r="U98" s="143">
        <v>112800</v>
      </c>
    </row>
    <row r="99" spans="1:21" ht="15">
      <c r="A99" s="160">
        <v>29</v>
      </c>
      <c r="B99" s="160" t="s">
        <v>59</v>
      </c>
      <c r="C99" s="160" t="s">
        <v>78</v>
      </c>
      <c r="D99" s="143">
        <v>17400</v>
      </c>
      <c r="E99" s="143">
        <v>16500</v>
      </c>
      <c r="F99" s="143">
        <v>17900</v>
      </c>
      <c r="G99" s="143">
        <v>19200</v>
      </c>
      <c r="H99" s="143">
        <v>17600</v>
      </c>
      <c r="I99" s="143">
        <v>18200</v>
      </c>
      <c r="J99" s="143">
        <v>18400</v>
      </c>
      <c r="K99" s="143">
        <v>20800</v>
      </c>
      <c r="L99" s="143">
        <v>24700</v>
      </c>
      <c r="M99" s="143">
        <v>25500</v>
      </c>
      <c r="N99" s="143">
        <v>23900</v>
      </c>
      <c r="O99" s="143">
        <v>21100</v>
      </c>
      <c r="P99" s="143">
        <v>19800</v>
      </c>
      <c r="Q99" s="143">
        <v>15900</v>
      </c>
      <c r="R99" s="143">
        <v>13300</v>
      </c>
      <c r="S99" s="143">
        <v>10600</v>
      </c>
      <c r="T99" s="143">
        <v>13100</v>
      </c>
      <c r="U99" s="143">
        <v>313800</v>
      </c>
    </row>
    <row r="100" spans="1:21" ht="15">
      <c r="A100" s="160">
        <v>30</v>
      </c>
      <c r="B100" s="160" t="s">
        <v>60</v>
      </c>
      <c r="C100" s="160" t="s">
        <v>78</v>
      </c>
      <c r="D100" s="143">
        <v>4400</v>
      </c>
      <c r="E100" s="143">
        <v>4800</v>
      </c>
      <c r="F100" s="143">
        <v>5600</v>
      </c>
      <c r="G100" s="143">
        <v>6600</v>
      </c>
      <c r="H100" s="143">
        <v>7200</v>
      </c>
      <c r="I100" s="143">
        <v>4900</v>
      </c>
      <c r="J100" s="143">
        <v>4500</v>
      </c>
      <c r="K100" s="143">
        <v>5300</v>
      </c>
      <c r="L100" s="143">
        <v>6700</v>
      </c>
      <c r="M100" s="143">
        <v>7100</v>
      </c>
      <c r="N100" s="143">
        <v>6300</v>
      </c>
      <c r="O100" s="143">
        <v>5400</v>
      </c>
      <c r="P100" s="143">
        <v>5800</v>
      </c>
      <c r="Q100" s="143">
        <v>4600</v>
      </c>
      <c r="R100" s="143">
        <v>3900</v>
      </c>
      <c r="S100" s="143">
        <v>3100</v>
      </c>
      <c r="T100" s="143">
        <v>3900</v>
      </c>
      <c r="U100" s="143">
        <v>90200</v>
      </c>
    </row>
    <row r="101" spans="1:21" ht="15">
      <c r="A101" s="160">
        <v>31</v>
      </c>
      <c r="B101" s="160" t="s">
        <v>61</v>
      </c>
      <c r="C101" s="160" t="s">
        <v>78</v>
      </c>
      <c r="D101" s="143">
        <v>11600</v>
      </c>
      <c r="E101" s="143">
        <v>10700</v>
      </c>
      <c r="F101" s="143">
        <v>10800</v>
      </c>
      <c r="G101" s="143">
        <v>11100</v>
      </c>
      <c r="H101" s="143">
        <v>10400</v>
      </c>
      <c r="I101" s="143">
        <v>10800</v>
      </c>
      <c r="J101" s="143">
        <v>10900</v>
      </c>
      <c r="K101" s="143">
        <v>12900</v>
      </c>
      <c r="L101" s="143">
        <v>14700</v>
      </c>
      <c r="M101" s="143">
        <v>14500</v>
      </c>
      <c r="N101" s="143">
        <v>12300</v>
      </c>
      <c r="O101" s="143">
        <v>10300</v>
      </c>
      <c r="P101" s="143">
        <v>10300</v>
      </c>
      <c r="Q101" s="143">
        <v>8000</v>
      </c>
      <c r="R101" s="143">
        <v>6300</v>
      </c>
      <c r="S101" s="143">
        <v>4600</v>
      </c>
      <c r="T101" s="143">
        <v>4900</v>
      </c>
      <c r="U101" s="143">
        <v>175100</v>
      </c>
    </row>
    <row r="102" spans="1:21" ht="15">
      <c r="A102" s="160">
        <v>32</v>
      </c>
      <c r="B102" s="160" t="s">
        <v>62</v>
      </c>
      <c r="C102" s="160" t="s">
        <v>78</v>
      </c>
      <c r="D102" s="143">
        <v>1400</v>
      </c>
      <c r="E102" s="143">
        <v>1400</v>
      </c>
      <c r="F102" s="143">
        <v>1500</v>
      </c>
      <c r="G102" s="143">
        <v>1600</v>
      </c>
      <c r="H102" s="143">
        <v>1200</v>
      </c>
      <c r="I102" s="143">
        <v>1300</v>
      </c>
      <c r="J102" s="143">
        <v>1400</v>
      </c>
      <c r="K102" s="143">
        <v>1600</v>
      </c>
      <c r="L102" s="143">
        <v>2100</v>
      </c>
      <c r="M102" s="143">
        <v>2100</v>
      </c>
      <c r="N102" s="143">
        <v>2000</v>
      </c>
      <c r="O102" s="143">
        <v>2000</v>
      </c>
      <c r="P102" s="143">
        <v>2200</v>
      </c>
      <c r="Q102" s="143">
        <v>1700</v>
      </c>
      <c r="R102" s="143">
        <v>1500</v>
      </c>
      <c r="S102" s="143">
        <v>1100</v>
      </c>
      <c r="T102" s="143">
        <v>1600</v>
      </c>
      <c r="U102" s="143">
        <v>27700</v>
      </c>
    </row>
  </sheetData>
  <sheetProtection password="C6C8" sheet="1" objects="1" scenarios="1" selectLockedCells="1" selectUnlockedCells="1"/>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tabColor indexed="45"/>
  </sheetPr>
  <dimension ref="A1:C36"/>
  <sheetViews>
    <sheetView zoomScale="85" zoomScaleNormal="85" workbookViewId="0" topLeftCell="A7">
      <selection activeCell="C35" sqref="C35"/>
    </sheetView>
  </sheetViews>
  <sheetFormatPr defaultColWidth="9.140625" defaultRowHeight="15"/>
  <cols>
    <col min="1" max="1" width="3.57421875" style="144" customWidth="1"/>
    <col min="2" max="2" width="18.7109375" style="144" bestFit="1" customWidth="1"/>
    <col min="3" max="3" width="10.7109375" style="144" bestFit="1" customWidth="1"/>
    <col min="4" max="16384" width="9.140625" style="144" customWidth="1"/>
  </cols>
  <sheetData>
    <row r="1" spans="1:3" ht="15">
      <c r="A1"/>
      <c r="B1"/>
      <c r="C1"/>
    </row>
    <row r="2" spans="1:3" ht="15">
      <c r="A2" s="112" t="s">
        <v>160</v>
      </c>
      <c r="C2"/>
    </row>
    <row r="3" spans="1:3" ht="15">
      <c r="A3" s="146" t="s">
        <v>67</v>
      </c>
      <c r="B3" s="146" t="s">
        <v>68</v>
      </c>
      <c r="C3" s="147" t="s">
        <v>137</v>
      </c>
    </row>
    <row r="4" spans="1:3" ht="15">
      <c r="A4" s="146">
        <v>33</v>
      </c>
      <c r="B4" s="146" t="s">
        <v>63</v>
      </c>
      <c r="C4" s="148">
        <v>2372780</v>
      </c>
    </row>
    <row r="5" spans="1:3" ht="15">
      <c r="A5" s="146">
        <v>1</v>
      </c>
      <c r="B5" s="146" t="s">
        <v>31</v>
      </c>
      <c r="C5" s="148">
        <v>103370</v>
      </c>
    </row>
    <row r="6" spans="1:3" ht="15">
      <c r="A6" s="146">
        <v>2</v>
      </c>
      <c r="B6" s="146" t="s">
        <v>32</v>
      </c>
      <c r="C6" s="148">
        <v>104710</v>
      </c>
    </row>
    <row r="7" spans="1:3" ht="15">
      <c r="A7" s="146">
        <v>3</v>
      </c>
      <c r="B7" s="146" t="s">
        <v>33</v>
      </c>
      <c r="C7" s="148">
        <v>51620</v>
      </c>
    </row>
    <row r="8" spans="1:3" ht="15">
      <c r="A8" s="146">
        <v>4</v>
      </c>
      <c r="B8" s="146" t="s">
        <v>34</v>
      </c>
      <c r="C8" s="148">
        <v>40130</v>
      </c>
    </row>
    <row r="9" spans="1:3" ht="15">
      <c r="A9" s="146">
        <v>5</v>
      </c>
      <c r="B9" s="146" t="s">
        <v>35</v>
      </c>
      <c r="C9" s="148">
        <v>52500</v>
      </c>
    </row>
    <row r="10" spans="1:3" ht="15">
      <c r="A10" s="146">
        <v>6</v>
      </c>
      <c r="B10" s="146" t="s">
        <v>36</v>
      </c>
      <c r="C10" s="148">
        <v>22730</v>
      </c>
    </row>
    <row r="11" spans="1:3" ht="15">
      <c r="A11" s="146">
        <v>7</v>
      </c>
      <c r="B11" s="146" t="s">
        <v>37</v>
      </c>
      <c r="C11" s="148">
        <v>42170</v>
      </c>
    </row>
    <row r="12" spans="1:3" ht="15">
      <c r="A12" s="146">
        <v>8</v>
      </c>
      <c r="B12" s="146" t="s">
        <v>38</v>
      </c>
      <c r="C12" s="148">
        <v>67980</v>
      </c>
    </row>
    <row r="13" spans="1:3" ht="15">
      <c r="A13" s="146">
        <v>9</v>
      </c>
      <c r="B13" s="146" t="s">
        <v>39</v>
      </c>
      <c r="C13" s="148">
        <v>69190</v>
      </c>
    </row>
    <row r="14" spans="1:3" ht="15">
      <c r="A14" s="146">
        <v>10</v>
      </c>
      <c r="B14" s="146" t="s">
        <v>40</v>
      </c>
      <c r="C14" s="148">
        <v>53920</v>
      </c>
    </row>
    <row r="15" spans="1:3" ht="15">
      <c r="A15" s="146">
        <v>11</v>
      </c>
      <c r="B15" s="146" t="s">
        <v>41</v>
      </c>
      <c r="C15" s="148">
        <v>43480</v>
      </c>
    </row>
    <row r="16" spans="1:3" ht="15">
      <c r="A16" s="146">
        <v>12</v>
      </c>
      <c r="B16" s="146" t="s">
        <v>42</v>
      </c>
      <c r="C16" s="148">
        <v>42910</v>
      </c>
    </row>
    <row r="17" spans="1:3" ht="15">
      <c r="A17" s="146">
        <v>13</v>
      </c>
      <c r="B17" s="146" t="s">
        <v>43</v>
      </c>
      <c r="C17" s="148">
        <v>37210</v>
      </c>
    </row>
    <row r="18" spans="1:3" ht="15">
      <c r="A18" s="146">
        <v>14</v>
      </c>
      <c r="B18" s="146" t="s">
        <v>44</v>
      </c>
      <c r="C18" s="148">
        <v>223050</v>
      </c>
    </row>
    <row r="19" spans="1:3" ht="15">
      <c r="A19" s="146">
        <v>15</v>
      </c>
      <c r="B19" s="146" t="s">
        <v>45</v>
      </c>
      <c r="C19" s="148">
        <v>68730</v>
      </c>
    </row>
    <row r="20" spans="1:3" ht="15">
      <c r="A20" s="146">
        <v>16</v>
      </c>
      <c r="B20" s="146" t="s">
        <v>46</v>
      </c>
      <c r="C20" s="148">
        <v>160950</v>
      </c>
    </row>
    <row r="21" spans="1:3" ht="15">
      <c r="A21" s="146">
        <v>17</v>
      </c>
      <c r="B21" s="146" t="s">
        <v>47</v>
      </c>
      <c r="C21" s="148">
        <v>285690</v>
      </c>
    </row>
    <row r="22" spans="1:3" ht="15">
      <c r="A22" s="146">
        <v>18</v>
      </c>
      <c r="B22" s="146" t="s">
        <v>48</v>
      </c>
      <c r="C22" s="148">
        <v>102090</v>
      </c>
    </row>
    <row r="23" spans="1:3" ht="15">
      <c r="A23" s="146">
        <v>19</v>
      </c>
      <c r="B23" s="146" t="s">
        <v>49</v>
      </c>
      <c r="C23" s="148">
        <v>37440</v>
      </c>
    </row>
    <row r="24" spans="1:3" ht="15">
      <c r="A24" s="146">
        <v>20</v>
      </c>
      <c r="B24" s="146" t="s">
        <v>50</v>
      </c>
      <c r="C24" s="148">
        <v>34980</v>
      </c>
    </row>
    <row r="25" spans="1:3" ht="15">
      <c r="A25" s="146">
        <v>21</v>
      </c>
      <c r="B25" s="146" t="s">
        <v>51</v>
      </c>
      <c r="C25" s="148">
        <v>40060</v>
      </c>
    </row>
    <row r="26" spans="1:3" ht="15">
      <c r="A26" s="146">
        <v>22</v>
      </c>
      <c r="B26" s="146" t="s">
        <v>52</v>
      </c>
      <c r="C26" s="148">
        <v>62500</v>
      </c>
    </row>
    <row r="27" spans="1:3" ht="15">
      <c r="A27" s="146">
        <v>23</v>
      </c>
      <c r="B27" s="146" t="s">
        <v>53</v>
      </c>
      <c r="C27" s="148">
        <v>146000</v>
      </c>
    </row>
    <row r="28" spans="1:3" ht="15">
      <c r="A28" s="146">
        <v>24</v>
      </c>
      <c r="B28" s="146" t="s">
        <v>54</v>
      </c>
      <c r="C28" s="148">
        <v>9730</v>
      </c>
    </row>
    <row r="29" spans="1:3" ht="15">
      <c r="A29" s="146">
        <v>25</v>
      </c>
      <c r="B29" s="146" t="s">
        <v>55</v>
      </c>
      <c r="C29" s="148">
        <v>64780</v>
      </c>
    </row>
    <row r="30" spans="1:3" ht="15">
      <c r="A30" s="146">
        <v>26</v>
      </c>
      <c r="B30" s="146" t="s">
        <v>56</v>
      </c>
      <c r="C30" s="148">
        <v>80910</v>
      </c>
    </row>
    <row r="31" spans="1:3" ht="15">
      <c r="A31" s="146">
        <v>27</v>
      </c>
      <c r="B31" s="146" t="s">
        <v>57</v>
      </c>
      <c r="C31" s="148">
        <v>9950</v>
      </c>
    </row>
    <row r="32" spans="1:3" ht="15">
      <c r="A32" s="146">
        <v>28</v>
      </c>
      <c r="B32" s="146" t="s">
        <v>58</v>
      </c>
      <c r="C32" s="148">
        <v>51290</v>
      </c>
    </row>
    <row r="33" spans="1:3" ht="15">
      <c r="A33" s="146">
        <v>29</v>
      </c>
      <c r="B33" s="146" t="s">
        <v>59</v>
      </c>
      <c r="C33" s="148">
        <v>139190</v>
      </c>
    </row>
    <row r="34" spans="1:3" ht="15">
      <c r="A34" s="146">
        <v>30</v>
      </c>
      <c r="B34" s="146" t="s">
        <v>60</v>
      </c>
      <c r="C34" s="148">
        <v>37570</v>
      </c>
    </row>
    <row r="35" spans="1:3" ht="15">
      <c r="A35" s="146">
        <v>31</v>
      </c>
      <c r="B35" s="146" t="s">
        <v>61</v>
      </c>
      <c r="C35" s="148">
        <v>73400</v>
      </c>
    </row>
    <row r="36" spans="1:3" ht="15">
      <c r="A36" s="146">
        <v>32</v>
      </c>
      <c r="B36" s="146" t="s">
        <v>62</v>
      </c>
      <c r="C36" s="148">
        <v>12580</v>
      </c>
    </row>
  </sheetData>
  <sheetProtection password="C6C8" sheet="1" objects="1" scenarios="1" selectLockedCells="1" selectUnlockedCells="1"/>
  <printOptions/>
  <pageMargins left="0.75" right="0.75" top="1" bottom="1" header="0.5" footer="0.5"/>
  <pageSetup horizontalDpi="200" verticalDpi="200" orientation="portrait" paperSize="9" r:id="rId1"/>
</worksheet>
</file>

<file path=xl/worksheets/sheet15.xml><?xml version="1.0" encoding="utf-8"?>
<worksheet xmlns="http://schemas.openxmlformats.org/spreadsheetml/2006/main" xmlns:r="http://schemas.openxmlformats.org/officeDocument/2006/relationships">
  <sheetPr>
    <tabColor indexed="45"/>
  </sheetPr>
  <dimension ref="A1:C38"/>
  <sheetViews>
    <sheetView workbookViewId="0" topLeftCell="A13">
      <selection activeCell="C35" sqref="C35"/>
    </sheetView>
  </sheetViews>
  <sheetFormatPr defaultColWidth="9.140625" defaultRowHeight="15"/>
  <cols>
    <col min="1" max="1" width="3.57421875" style="144" customWidth="1"/>
    <col min="2" max="2" width="18.7109375" style="144" bestFit="1" customWidth="1"/>
    <col min="3" max="3" width="10.7109375" style="144" bestFit="1" customWidth="1"/>
    <col min="4" max="16384" width="9.140625" style="144" customWidth="1"/>
  </cols>
  <sheetData>
    <row r="1" spans="1:3" ht="15">
      <c r="A1"/>
      <c r="B1"/>
      <c r="C1"/>
    </row>
    <row r="2" spans="1:3" ht="15">
      <c r="A2" s="114" t="s">
        <v>176</v>
      </c>
      <c r="B2" s="111"/>
      <c r="C2"/>
    </row>
    <row r="3" spans="1:3" ht="15">
      <c r="A3" s="146" t="s">
        <v>67</v>
      </c>
      <c r="B3" s="146" t="s">
        <v>68</v>
      </c>
      <c r="C3" s="147" t="s">
        <v>137</v>
      </c>
    </row>
    <row r="4" spans="1:3" ht="15">
      <c r="A4" s="146">
        <v>33</v>
      </c>
      <c r="B4" s="146" t="s">
        <v>63</v>
      </c>
      <c r="C4" s="148">
        <v>2368030</v>
      </c>
    </row>
    <row r="5" spans="1:3" ht="15">
      <c r="A5" s="146">
        <v>1</v>
      </c>
      <c r="B5" s="146" t="s">
        <v>31</v>
      </c>
      <c r="C5" s="148">
        <v>103840</v>
      </c>
    </row>
    <row r="6" spans="1:3" ht="15">
      <c r="A6" s="146">
        <v>2</v>
      </c>
      <c r="B6" s="146" t="s">
        <v>32</v>
      </c>
      <c r="C6" s="148">
        <v>104720</v>
      </c>
    </row>
    <row r="7" spans="1:3" ht="15">
      <c r="A7" s="146">
        <v>3</v>
      </c>
      <c r="B7" s="146" t="s">
        <v>33</v>
      </c>
      <c r="C7" s="148">
        <v>50770</v>
      </c>
    </row>
    <row r="8" spans="1:3" ht="15">
      <c r="A8" s="146">
        <v>4</v>
      </c>
      <c r="B8" s="146" t="s">
        <v>34</v>
      </c>
      <c r="C8" s="148">
        <v>41780</v>
      </c>
    </row>
    <row r="9" spans="1:3" ht="15">
      <c r="A9" s="146">
        <v>5</v>
      </c>
      <c r="B9" s="146" t="s">
        <v>35</v>
      </c>
      <c r="C9" s="148">
        <v>52230</v>
      </c>
    </row>
    <row r="10" spans="1:3" ht="15">
      <c r="A10" s="146">
        <v>6</v>
      </c>
      <c r="B10" s="146" t="s">
        <v>36</v>
      </c>
      <c r="C10" s="148">
        <v>22950</v>
      </c>
    </row>
    <row r="11" spans="1:3" ht="15">
      <c r="A11" s="146">
        <v>7</v>
      </c>
      <c r="B11" s="146" t="s">
        <v>37</v>
      </c>
      <c r="C11" s="148">
        <v>41560</v>
      </c>
    </row>
    <row r="12" spans="1:3" ht="15">
      <c r="A12" s="146">
        <v>8</v>
      </c>
      <c r="B12" s="146" t="s">
        <v>38</v>
      </c>
      <c r="C12" s="148">
        <v>68690</v>
      </c>
    </row>
    <row r="13" spans="1:3" ht="15">
      <c r="A13" s="146">
        <v>9</v>
      </c>
      <c r="B13" s="146" t="s">
        <v>39</v>
      </c>
      <c r="C13" s="148">
        <v>70600</v>
      </c>
    </row>
    <row r="14" spans="1:3" ht="15">
      <c r="A14" s="146">
        <v>10</v>
      </c>
      <c r="B14" s="146" t="s">
        <v>40</v>
      </c>
      <c r="C14" s="148">
        <v>53840</v>
      </c>
    </row>
    <row r="15" spans="1:3" ht="15">
      <c r="A15" s="146">
        <v>11</v>
      </c>
      <c r="B15" s="146" t="s">
        <v>41</v>
      </c>
      <c r="C15" s="148">
        <v>43170</v>
      </c>
    </row>
    <row r="16" spans="1:3" ht="15">
      <c r="A16" s="146">
        <v>12</v>
      </c>
      <c r="B16" s="146" t="s">
        <v>42</v>
      </c>
      <c r="C16" s="148">
        <v>43220</v>
      </c>
    </row>
    <row r="17" spans="1:3" ht="15">
      <c r="A17" s="146">
        <v>13</v>
      </c>
      <c r="B17" s="146" t="s">
        <v>43</v>
      </c>
      <c r="C17" s="148">
        <v>36170</v>
      </c>
    </row>
    <row r="18" spans="1:3" ht="15">
      <c r="A18" s="146">
        <v>14</v>
      </c>
      <c r="B18" s="146" t="s">
        <v>44</v>
      </c>
      <c r="C18" s="148">
        <v>221950</v>
      </c>
    </row>
    <row r="19" spans="1:3" ht="15">
      <c r="A19" s="146">
        <v>15</v>
      </c>
      <c r="B19" s="146" t="s">
        <v>45</v>
      </c>
      <c r="C19" s="148">
        <v>68970</v>
      </c>
    </row>
    <row r="20" spans="1:3" ht="15">
      <c r="A20" s="146">
        <v>16</v>
      </c>
      <c r="B20" s="146" t="s">
        <v>46</v>
      </c>
      <c r="C20" s="148">
        <v>161820</v>
      </c>
    </row>
    <row r="21" spans="1:3" ht="15">
      <c r="A21" s="146">
        <v>17</v>
      </c>
      <c r="B21" s="146" t="s">
        <v>47</v>
      </c>
      <c r="C21" s="148">
        <v>282520</v>
      </c>
    </row>
    <row r="22" spans="1:3" ht="15">
      <c r="A22" s="146">
        <v>18</v>
      </c>
      <c r="B22" s="146" t="s">
        <v>48</v>
      </c>
      <c r="C22" s="148">
        <v>102740</v>
      </c>
    </row>
    <row r="23" spans="1:3" ht="15">
      <c r="A23" s="146">
        <v>19</v>
      </c>
      <c r="B23" s="146" t="s">
        <v>49</v>
      </c>
      <c r="C23" s="148">
        <v>36430</v>
      </c>
    </row>
    <row r="24" spans="1:3" ht="15">
      <c r="A24" s="146">
        <v>20</v>
      </c>
      <c r="B24" s="146" t="s">
        <v>50</v>
      </c>
      <c r="C24" s="148">
        <v>35670</v>
      </c>
    </row>
    <row r="25" spans="1:3" ht="15">
      <c r="A25" s="146">
        <v>21</v>
      </c>
      <c r="B25" s="146" t="s">
        <v>51</v>
      </c>
      <c r="C25" s="148">
        <v>39470</v>
      </c>
    </row>
    <row r="26" spans="1:3" ht="15">
      <c r="A26" s="146">
        <v>22</v>
      </c>
      <c r="B26" s="146" t="s">
        <v>52</v>
      </c>
      <c r="C26" s="148">
        <v>62100</v>
      </c>
    </row>
    <row r="27" spans="1:3" ht="15">
      <c r="A27" s="146">
        <v>23</v>
      </c>
      <c r="B27" s="146" t="s">
        <v>53</v>
      </c>
      <c r="C27" s="148">
        <v>145590</v>
      </c>
    </row>
    <row r="28" spans="1:3" ht="15">
      <c r="A28" s="146">
        <v>24</v>
      </c>
      <c r="B28" s="146" t="s">
        <v>54</v>
      </c>
      <c r="C28" s="148">
        <v>9370</v>
      </c>
    </row>
    <row r="29" spans="1:3" ht="15">
      <c r="A29" s="146">
        <v>25</v>
      </c>
      <c r="B29" s="146" t="s">
        <v>55</v>
      </c>
      <c r="C29" s="148">
        <v>65000</v>
      </c>
    </row>
    <row r="30" spans="1:3" ht="15">
      <c r="A30" s="146">
        <v>26</v>
      </c>
      <c r="B30" s="146" t="s">
        <v>56</v>
      </c>
      <c r="C30" s="148">
        <v>79080</v>
      </c>
    </row>
    <row r="31" spans="1:3" ht="15">
      <c r="A31" s="146">
        <v>27</v>
      </c>
      <c r="B31" s="146" t="s">
        <v>57</v>
      </c>
      <c r="C31" s="148">
        <v>9930</v>
      </c>
    </row>
    <row r="32" spans="1:3" ht="15">
      <c r="A32" s="146">
        <v>28</v>
      </c>
      <c r="B32" s="146" t="s">
        <v>58</v>
      </c>
      <c r="C32" s="148">
        <v>51750</v>
      </c>
    </row>
    <row r="33" spans="1:3" ht="15">
      <c r="A33" s="146">
        <v>29</v>
      </c>
      <c r="B33" s="146" t="s">
        <v>59</v>
      </c>
      <c r="C33" s="148">
        <v>138200</v>
      </c>
    </row>
    <row r="34" spans="1:3" ht="15">
      <c r="A34" s="146">
        <v>30</v>
      </c>
      <c r="B34" s="146" t="s">
        <v>60</v>
      </c>
      <c r="C34" s="148">
        <v>38280</v>
      </c>
    </row>
    <row r="35" spans="1:3" ht="15">
      <c r="A35" s="146">
        <v>31</v>
      </c>
      <c r="B35" s="146" t="s">
        <v>61</v>
      </c>
      <c r="C35" s="148">
        <v>73440</v>
      </c>
    </row>
    <row r="36" spans="1:3" ht="15">
      <c r="A36" s="146">
        <v>32</v>
      </c>
      <c r="B36" s="146" t="s">
        <v>62</v>
      </c>
      <c r="C36" s="148">
        <v>12210</v>
      </c>
    </row>
    <row r="38" ht="15">
      <c r="C38" s="108"/>
    </row>
  </sheetData>
  <sheetProtection password="C6C8" sheet="1" objects="1" scenarios="1" selectLockedCells="1" selectUnlockedCells="1"/>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indexed="45"/>
  </sheetPr>
  <dimension ref="A2:C36"/>
  <sheetViews>
    <sheetView workbookViewId="0" topLeftCell="A1">
      <selection activeCell="C35" sqref="C35"/>
    </sheetView>
  </sheetViews>
  <sheetFormatPr defaultColWidth="9.140625" defaultRowHeight="15"/>
  <cols>
    <col min="2" max="2" width="20.140625" style="0" bestFit="1" customWidth="1"/>
  </cols>
  <sheetData>
    <row r="2" spans="1:2" ht="15">
      <c r="A2" s="114" t="s">
        <v>23</v>
      </c>
      <c r="B2" s="111"/>
    </row>
    <row r="3" spans="1:3" ht="15">
      <c r="A3" s="146" t="s">
        <v>67</v>
      </c>
      <c r="B3" s="146" t="s">
        <v>68</v>
      </c>
      <c r="C3" s="147" t="s">
        <v>162</v>
      </c>
    </row>
    <row r="4" spans="1:3" ht="15">
      <c r="A4" s="146">
        <v>33</v>
      </c>
      <c r="B4" s="146" t="s">
        <v>63</v>
      </c>
      <c r="C4" s="148">
        <v>314400</v>
      </c>
    </row>
    <row r="5" spans="1:3" ht="15.75">
      <c r="A5" s="146">
        <v>1</v>
      </c>
      <c r="B5" s="146" t="s">
        <v>31</v>
      </c>
      <c r="C5" s="166">
        <v>14500</v>
      </c>
    </row>
    <row r="6" spans="1:3" ht="15.75">
      <c r="A6" s="146">
        <v>2</v>
      </c>
      <c r="B6" s="146" t="s">
        <v>32</v>
      </c>
      <c r="C6" s="166">
        <v>12600</v>
      </c>
    </row>
    <row r="7" spans="1:3" ht="15.75">
      <c r="A7" s="146">
        <v>3</v>
      </c>
      <c r="B7" s="146" t="s">
        <v>33</v>
      </c>
      <c r="C7" s="166">
        <v>6100</v>
      </c>
    </row>
    <row r="8" spans="1:3" ht="15.75">
      <c r="A8" s="146">
        <v>4</v>
      </c>
      <c r="B8" s="146" t="s">
        <v>34</v>
      </c>
      <c r="C8" s="166">
        <v>4600</v>
      </c>
    </row>
    <row r="9" spans="1:3" ht="15.75">
      <c r="A9" s="146">
        <v>5</v>
      </c>
      <c r="B9" s="146" t="s">
        <v>35</v>
      </c>
      <c r="C9" s="166">
        <v>3800</v>
      </c>
    </row>
    <row r="10" spans="1:3" ht="15.75">
      <c r="A10" s="146">
        <v>6</v>
      </c>
      <c r="B10" s="146" t="s">
        <v>36</v>
      </c>
      <c r="C10" s="166">
        <v>2100</v>
      </c>
    </row>
    <row r="11" spans="1:3" ht="15.75">
      <c r="A11" s="146">
        <v>7</v>
      </c>
      <c r="B11" s="146" t="s">
        <v>37</v>
      </c>
      <c r="C11" s="166">
        <v>5200</v>
      </c>
    </row>
    <row r="12" spans="1:3" ht="15.75">
      <c r="A12" s="146">
        <v>8</v>
      </c>
      <c r="B12" s="146" t="s">
        <v>38</v>
      </c>
      <c r="C12" s="166">
        <v>7400</v>
      </c>
    </row>
    <row r="13" spans="1:3" ht="15.75">
      <c r="A13" s="146">
        <v>9</v>
      </c>
      <c r="B13" s="146" t="s">
        <v>39</v>
      </c>
      <c r="C13" s="166">
        <v>11700</v>
      </c>
    </row>
    <row r="14" spans="1:3" ht="15.75">
      <c r="A14" s="146">
        <v>10</v>
      </c>
      <c r="B14" s="146" t="s">
        <v>40</v>
      </c>
      <c r="C14" s="166">
        <v>6500</v>
      </c>
    </row>
    <row r="15" spans="1:3" ht="15.75">
      <c r="A15" s="146">
        <v>11</v>
      </c>
      <c r="B15" s="146" t="s">
        <v>41</v>
      </c>
      <c r="C15" s="166">
        <v>5100</v>
      </c>
    </row>
    <row r="16" spans="1:3" ht="15.75">
      <c r="A16" s="146">
        <v>12</v>
      </c>
      <c r="B16" s="146" t="s">
        <v>42</v>
      </c>
      <c r="C16" s="166">
        <v>3300</v>
      </c>
    </row>
    <row r="17" spans="1:3" ht="15.75">
      <c r="A17" s="146">
        <v>13</v>
      </c>
      <c r="B17" s="146" t="s">
        <v>43</v>
      </c>
      <c r="C17" s="166">
        <v>4900</v>
      </c>
    </row>
    <row r="18" spans="1:3" ht="15.75">
      <c r="A18" s="146">
        <v>14</v>
      </c>
      <c r="B18" s="146" t="s">
        <v>44</v>
      </c>
      <c r="C18" s="166">
        <v>39500</v>
      </c>
    </row>
    <row r="19" spans="1:3" ht="15.75">
      <c r="A19" s="146">
        <v>15</v>
      </c>
      <c r="B19" s="146" t="s">
        <v>45</v>
      </c>
      <c r="C19" s="166">
        <v>7300</v>
      </c>
    </row>
    <row r="20" spans="1:3" ht="15.75">
      <c r="A20" s="146">
        <v>16</v>
      </c>
      <c r="B20" s="146" t="s">
        <v>46</v>
      </c>
      <c r="C20" s="166">
        <v>17400</v>
      </c>
    </row>
    <row r="21" spans="1:3" ht="15.75">
      <c r="A21" s="146">
        <v>17</v>
      </c>
      <c r="B21" s="146" t="s">
        <v>47</v>
      </c>
      <c r="C21" s="166">
        <v>54900</v>
      </c>
    </row>
    <row r="22" spans="1:3" ht="15.75">
      <c r="A22" s="146">
        <v>18</v>
      </c>
      <c r="B22" s="146" t="s">
        <v>48</v>
      </c>
      <c r="C22" s="166">
        <v>12800</v>
      </c>
    </row>
    <row r="23" spans="1:3" ht="15.75">
      <c r="A23" s="146">
        <v>19</v>
      </c>
      <c r="B23" s="146" t="s">
        <v>49</v>
      </c>
      <c r="C23" s="166">
        <v>5200</v>
      </c>
    </row>
    <row r="24" spans="1:3" ht="15.75">
      <c r="A24" s="146">
        <v>20</v>
      </c>
      <c r="B24" s="146" t="s">
        <v>50</v>
      </c>
      <c r="C24" s="166">
        <v>3600</v>
      </c>
    </row>
    <row r="25" spans="1:3" ht="15.75">
      <c r="A25" s="146">
        <v>21</v>
      </c>
      <c r="B25" s="146" t="s">
        <v>51</v>
      </c>
      <c r="C25" s="166">
        <v>5100</v>
      </c>
    </row>
    <row r="26" spans="1:3" ht="15.75">
      <c r="A26" s="146">
        <v>22</v>
      </c>
      <c r="B26" s="146" t="s">
        <v>52</v>
      </c>
      <c r="C26" s="166">
        <v>8100</v>
      </c>
    </row>
    <row r="27" spans="1:3" ht="15.75">
      <c r="A27" s="146">
        <v>23</v>
      </c>
      <c r="B27" s="146" t="s">
        <v>53</v>
      </c>
      <c r="C27" s="166">
        <v>18500</v>
      </c>
    </row>
    <row r="28" spans="1:3" ht="15.75">
      <c r="A28" s="146">
        <v>24</v>
      </c>
      <c r="B28" s="146" t="s">
        <v>54</v>
      </c>
      <c r="C28" s="166">
        <v>1200</v>
      </c>
    </row>
    <row r="29" spans="1:3" ht="15.75">
      <c r="A29" s="146">
        <v>25</v>
      </c>
      <c r="B29" s="146" t="s">
        <v>55</v>
      </c>
      <c r="C29" s="166">
        <v>7800</v>
      </c>
    </row>
    <row r="30" spans="1:3" ht="15.75">
      <c r="A30" s="146">
        <v>26</v>
      </c>
      <c r="B30" s="146" t="s">
        <v>56</v>
      </c>
      <c r="C30" s="166">
        <v>10300</v>
      </c>
    </row>
    <row r="31" spans="1:3" ht="15.75">
      <c r="A31" s="146">
        <v>27</v>
      </c>
      <c r="B31" s="146" t="s">
        <v>57</v>
      </c>
      <c r="C31" s="166">
        <v>1200</v>
      </c>
    </row>
    <row r="32" spans="1:3" ht="15.75">
      <c r="A32" s="146">
        <v>28</v>
      </c>
      <c r="B32" s="146" t="s">
        <v>58</v>
      </c>
      <c r="C32" s="166">
        <v>5700</v>
      </c>
    </row>
    <row r="33" spans="1:3" ht="15.75">
      <c r="A33" s="146">
        <v>29</v>
      </c>
      <c r="B33" s="146" t="s">
        <v>59</v>
      </c>
      <c r="C33" s="166">
        <v>12400</v>
      </c>
    </row>
    <row r="34" spans="1:3" ht="15.75">
      <c r="A34" s="146">
        <v>30</v>
      </c>
      <c r="B34" s="146" t="s">
        <v>60</v>
      </c>
      <c r="C34" s="166">
        <v>5100</v>
      </c>
    </row>
    <row r="35" spans="1:3" ht="15.75">
      <c r="A35" s="146">
        <v>31</v>
      </c>
      <c r="B35" s="146" t="s">
        <v>61</v>
      </c>
      <c r="C35" s="166">
        <v>9100</v>
      </c>
    </row>
    <row r="36" spans="1:3" ht="15.75">
      <c r="A36" s="146">
        <v>32</v>
      </c>
      <c r="B36" s="146" t="s">
        <v>62</v>
      </c>
      <c r="C36" s="166">
        <v>1500</v>
      </c>
    </row>
  </sheetData>
  <sheetProtection password="C6C8" sheet="1" objects="1" scenarios="1" selectLockedCells="1" selectUnlockedCells="1"/>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tabColor indexed="45"/>
  </sheetPr>
  <dimension ref="A2:C36"/>
  <sheetViews>
    <sheetView workbookViewId="0" topLeftCell="A1">
      <selection activeCell="C35" sqref="C35"/>
    </sheetView>
  </sheetViews>
  <sheetFormatPr defaultColWidth="9.140625" defaultRowHeight="15"/>
  <cols>
    <col min="2" max="2" width="20.140625" style="0" bestFit="1" customWidth="1"/>
  </cols>
  <sheetData>
    <row r="2" spans="1:2" ht="15">
      <c r="A2" s="114" t="s">
        <v>24</v>
      </c>
      <c r="B2" s="111"/>
    </row>
    <row r="3" spans="1:3" ht="15">
      <c r="A3" s="146" t="s">
        <v>67</v>
      </c>
      <c r="B3" s="146" t="s">
        <v>68</v>
      </c>
      <c r="C3" s="147" t="s">
        <v>162</v>
      </c>
    </row>
    <row r="4" spans="1:3" ht="15">
      <c r="A4" s="146">
        <v>33</v>
      </c>
      <c r="B4" s="146" t="s">
        <v>63</v>
      </c>
      <c r="C4" s="148">
        <v>-26300</v>
      </c>
    </row>
    <row r="5" spans="1:3" ht="15.75">
      <c r="A5" s="146">
        <v>1</v>
      </c>
      <c r="B5" s="146" t="s">
        <v>31</v>
      </c>
      <c r="C5" s="166">
        <v>-1100</v>
      </c>
    </row>
    <row r="6" spans="1:3" ht="15.75">
      <c r="A6" s="146">
        <v>2</v>
      </c>
      <c r="B6" s="146" t="s">
        <v>32</v>
      </c>
      <c r="C6" s="166">
        <v>-1200</v>
      </c>
    </row>
    <row r="7" spans="1:3" ht="15.75">
      <c r="A7" s="146">
        <v>3</v>
      </c>
      <c r="B7" s="146" t="s">
        <v>33</v>
      </c>
      <c r="C7" s="166">
        <v>-600</v>
      </c>
    </row>
    <row r="8" spans="1:3" ht="15.75">
      <c r="A8" s="146">
        <v>4</v>
      </c>
      <c r="B8" s="146" t="s">
        <v>34</v>
      </c>
      <c r="C8" s="166">
        <v>-400</v>
      </c>
    </row>
    <row r="9" spans="1:3" ht="15.75">
      <c r="A9" s="146">
        <v>5</v>
      </c>
      <c r="B9" s="146" t="s">
        <v>35</v>
      </c>
      <c r="C9" s="166">
        <v>-600</v>
      </c>
    </row>
    <row r="10" spans="1:3" ht="15.75">
      <c r="A10" s="146">
        <v>6</v>
      </c>
      <c r="B10" s="146" t="s">
        <v>36</v>
      </c>
      <c r="C10" s="166">
        <v>-300</v>
      </c>
    </row>
    <row r="11" spans="1:3" ht="15.75">
      <c r="A11" s="146">
        <v>7</v>
      </c>
      <c r="B11" s="146" t="s">
        <v>37</v>
      </c>
      <c r="C11" s="166">
        <v>-400</v>
      </c>
    </row>
    <row r="12" spans="1:3" ht="15.75">
      <c r="A12" s="146">
        <v>8</v>
      </c>
      <c r="B12" s="146" t="s">
        <v>38</v>
      </c>
      <c r="C12" s="166">
        <v>-700</v>
      </c>
    </row>
    <row r="13" spans="1:3" ht="15.75">
      <c r="A13" s="146">
        <v>9</v>
      </c>
      <c r="B13" s="146" t="s">
        <v>39</v>
      </c>
      <c r="C13" s="166">
        <v>-800</v>
      </c>
    </row>
    <row r="14" spans="1:3" ht="15.75">
      <c r="A14" s="146">
        <v>10</v>
      </c>
      <c r="B14" s="146" t="s">
        <v>40</v>
      </c>
      <c r="C14" s="166">
        <v>-600</v>
      </c>
    </row>
    <row r="15" spans="1:3" ht="15.75">
      <c r="A15" s="146">
        <v>11</v>
      </c>
      <c r="B15" s="146" t="s">
        <v>41</v>
      </c>
      <c r="C15" s="166">
        <v>-500</v>
      </c>
    </row>
    <row r="16" spans="1:3" ht="15.75">
      <c r="A16" s="146">
        <v>12</v>
      </c>
      <c r="B16" s="146" t="s">
        <v>42</v>
      </c>
      <c r="C16" s="166">
        <v>-500</v>
      </c>
    </row>
    <row r="17" spans="1:3" ht="15.75">
      <c r="A17" s="146">
        <v>13</v>
      </c>
      <c r="B17" s="146" t="s">
        <v>43</v>
      </c>
      <c r="C17" s="166">
        <v>-400</v>
      </c>
    </row>
    <row r="18" spans="1:3" ht="15.75">
      <c r="A18" s="146">
        <v>14</v>
      </c>
      <c r="B18" s="146" t="s">
        <v>44</v>
      </c>
      <c r="C18" s="166">
        <v>-2600</v>
      </c>
    </row>
    <row r="19" spans="1:3" ht="15.75">
      <c r="A19" s="146">
        <v>15</v>
      </c>
      <c r="B19" s="146" t="s">
        <v>45</v>
      </c>
      <c r="C19" s="166">
        <v>-800</v>
      </c>
    </row>
    <row r="20" spans="1:3" ht="15.75">
      <c r="A20" s="146">
        <v>16</v>
      </c>
      <c r="B20" s="146" t="s">
        <v>46</v>
      </c>
      <c r="C20" s="166">
        <v>-1900</v>
      </c>
    </row>
    <row r="21" spans="1:3" ht="15.75">
      <c r="A21" s="146">
        <v>17</v>
      </c>
      <c r="B21" s="146" t="s">
        <v>47</v>
      </c>
      <c r="C21" s="166">
        <v>-3100</v>
      </c>
    </row>
    <row r="22" spans="1:3" ht="15.75">
      <c r="A22" s="146">
        <v>18</v>
      </c>
      <c r="B22" s="146" t="s">
        <v>48</v>
      </c>
      <c r="C22" s="166">
        <v>-1000</v>
      </c>
    </row>
    <row r="23" spans="1:3" ht="15.75">
      <c r="A23" s="146">
        <v>19</v>
      </c>
      <c r="B23" s="146" t="s">
        <v>49</v>
      </c>
      <c r="C23" s="166">
        <v>-300</v>
      </c>
    </row>
    <row r="24" spans="1:3" ht="15.75">
      <c r="A24" s="146">
        <v>20</v>
      </c>
      <c r="B24" s="146" t="s">
        <v>50</v>
      </c>
      <c r="C24" s="166">
        <v>-400</v>
      </c>
    </row>
    <row r="25" spans="1:3" ht="15.75">
      <c r="A25" s="146">
        <v>21</v>
      </c>
      <c r="B25" s="146" t="s">
        <v>51</v>
      </c>
      <c r="C25" s="166">
        <v>-400</v>
      </c>
    </row>
    <row r="26" spans="1:3" ht="15.75">
      <c r="A26" s="146">
        <v>22</v>
      </c>
      <c r="B26" s="146" t="s">
        <v>52</v>
      </c>
      <c r="C26" s="166">
        <v>-700</v>
      </c>
    </row>
    <row r="27" spans="1:3" ht="15.75">
      <c r="A27" s="146">
        <v>23</v>
      </c>
      <c r="B27" s="146" t="s">
        <v>53</v>
      </c>
      <c r="C27" s="166">
        <v>-1700</v>
      </c>
    </row>
    <row r="28" spans="1:3" ht="15.75">
      <c r="A28" s="146">
        <v>24</v>
      </c>
      <c r="B28" s="146" t="s">
        <v>54</v>
      </c>
      <c r="C28" s="166">
        <v>-100</v>
      </c>
    </row>
    <row r="29" spans="1:3" ht="15.75">
      <c r="A29" s="146">
        <v>25</v>
      </c>
      <c r="B29" s="146" t="s">
        <v>55</v>
      </c>
      <c r="C29" s="166">
        <v>-700</v>
      </c>
    </row>
    <row r="30" spans="1:3" ht="15.75">
      <c r="A30" s="146">
        <v>26</v>
      </c>
      <c r="B30" s="146" t="s">
        <v>56</v>
      </c>
      <c r="C30" s="166">
        <v>-800</v>
      </c>
    </row>
    <row r="31" spans="1:3" ht="15.75">
      <c r="A31" s="146">
        <v>27</v>
      </c>
      <c r="B31" s="146" t="s">
        <v>57</v>
      </c>
      <c r="C31" s="166">
        <v>-100</v>
      </c>
    </row>
    <row r="32" spans="1:3" ht="15.75">
      <c r="A32" s="146">
        <v>28</v>
      </c>
      <c r="B32" s="146" t="s">
        <v>58</v>
      </c>
      <c r="C32" s="166">
        <v>-600</v>
      </c>
    </row>
    <row r="33" spans="1:3" ht="15.75">
      <c r="A33" s="146">
        <v>29</v>
      </c>
      <c r="B33" s="146" t="s">
        <v>59</v>
      </c>
      <c r="C33" s="166">
        <v>-1600</v>
      </c>
    </row>
    <row r="34" spans="1:3" ht="15.75">
      <c r="A34" s="146">
        <v>30</v>
      </c>
      <c r="B34" s="146" t="s">
        <v>60</v>
      </c>
      <c r="C34" s="166">
        <v>-400</v>
      </c>
    </row>
    <row r="35" spans="1:3" ht="15.75">
      <c r="A35" s="146">
        <v>31</v>
      </c>
      <c r="B35" s="146" t="s">
        <v>61</v>
      </c>
      <c r="C35" s="166">
        <v>-900</v>
      </c>
    </row>
    <row r="36" spans="1:3" ht="15.75">
      <c r="A36" s="146">
        <v>32</v>
      </c>
      <c r="B36" s="146" t="s">
        <v>62</v>
      </c>
      <c r="C36" s="166">
        <v>-100</v>
      </c>
    </row>
  </sheetData>
  <sheetProtection password="C6C8" sheet="1" objects="1" scenarios="1" selectLockedCells="1" selectUnlockedCells="1"/>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tabColor indexed="45"/>
  </sheetPr>
  <dimension ref="A2:C36"/>
  <sheetViews>
    <sheetView workbookViewId="0" topLeftCell="A1">
      <selection activeCell="C35" sqref="C35"/>
    </sheetView>
  </sheetViews>
  <sheetFormatPr defaultColWidth="9.140625" defaultRowHeight="15"/>
  <cols>
    <col min="2" max="2" width="20.140625" style="0" bestFit="1" customWidth="1"/>
  </cols>
  <sheetData>
    <row r="2" spans="1:2" ht="15">
      <c r="A2" s="114" t="s">
        <v>25</v>
      </c>
      <c r="B2" s="111"/>
    </row>
    <row r="3" spans="1:3" ht="15">
      <c r="A3" s="146" t="s">
        <v>67</v>
      </c>
      <c r="B3" s="146" t="s">
        <v>68</v>
      </c>
      <c r="C3" s="147" t="s">
        <v>162</v>
      </c>
    </row>
    <row r="4" spans="1:3" ht="15">
      <c r="A4" s="146">
        <v>33</v>
      </c>
      <c r="B4" s="146" t="s">
        <v>63</v>
      </c>
      <c r="C4" s="148">
        <v>42300</v>
      </c>
    </row>
    <row r="5" spans="1:3" ht="15.75">
      <c r="A5" s="146">
        <v>1</v>
      </c>
      <c r="B5" s="146" t="s">
        <v>31</v>
      </c>
      <c r="C5" s="166">
        <v>0</v>
      </c>
    </row>
    <row r="6" spans="1:3" ht="15.75">
      <c r="A6" s="146">
        <v>2</v>
      </c>
      <c r="B6" s="146" t="s">
        <v>32</v>
      </c>
      <c r="C6" s="166">
        <v>0</v>
      </c>
    </row>
    <row r="7" spans="1:3" ht="15.75">
      <c r="A7" s="146">
        <v>3</v>
      </c>
      <c r="B7" s="146" t="s">
        <v>33</v>
      </c>
      <c r="C7" s="166">
        <v>700</v>
      </c>
    </row>
    <row r="8" spans="1:3" ht="15.75">
      <c r="A8" s="146">
        <v>4</v>
      </c>
      <c r="B8" s="146" t="s">
        <v>34</v>
      </c>
      <c r="C8" s="166">
        <v>700</v>
      </c>
    </row>
    <row r="9" spans="1:3" ht="15.75">
      <c r="A9" s="146">
        <v>5</v>
      </c>
      <c r="B9" s="146" t="s">
        <v>35</v>
      </c>
      <c r="C9" s="166">
        <v>800</v>
      </c>
    </row>
    <row r="10" spans="1:3" ht="15.75">
      <c r="A10" s="146">
        <v>6</v>
      </c>
      <c r="B10" s="146" t="s">
        <v>36</v>
      </c>
      <c r="C10" s="166">
        <v>300</v>
      </c>
    </row>
    <row r="11" spans="1:3" ht="15.75">
      <c r="A11" s="146">
        <v>7</v>
      </c>
      <c r="B11" s="146" t="s">
        <v>37</v>
      </c>
      <c r="C11" s="166">
        <v>700</v>
      </c>
    </row>
    <row r="12" spans="1:3" ht="15.75">
      <c r="A12" s="146">
        <v>8</v>
      </c>
      <c r="B12" s="146" t="s">
        <v>38</v>
      </c>
      <c r="C12" s="166">
        <v>100</v>
      </c>
    </row>
    <row r="13" spans="1:3" ht="15.75">
      <c r="A13" s="146">
        <v>9</v>
      </c>
      <c r="B13" s="146" t="s">
        <v>39</v>
      </c>
      <c r="C13" s="166">
        <v>1200</v>
      </c>
    </row>
    <row r="14" spans="1:3" ht="15.75">
      <c r="A14" s="146">
        <v>10</v>
      </c>
      <c r="B14" s="146" t="s">
        <v>40</v>
      </c>
      <c r="C14" s="166">
        <v>200</v>
      </c>
    </row>
    <row r="15" spans="1:3" ht="15.75">
      <c r="A15" s="146">
        <v>11</v>
      </c>
      <c r="B15" s="146" t="s">
        <v>41</v>
      </c>
      <c r="C15" s="166">
        <v>700</v>
      </c>
    </row>
    <row r="16" spans="1:3" ht="15.75">
      <c r="A16" s="146">
        <v>12</v>
      </c>
      <c r="B16" s="146" t="s">
        <v>42</v>
      </c>
      <c r="C16" s="166">
        <v>800</v>
      </c>
    </row>
    <row r="17" spans="1:3" ht="15.75">
      <c r="A17" s="146">
        <v>13</v>
      </c>
      <c r="B17" s="146" t="s">
        <v>43</v>
      </c>
      <c r="C17" s="166">
        <v>600</v>
      </c>
    </row>
    <row r="18" spans="1:3" ht="15.75">
      <c r="A18" s="146">
        <v>14</v>
      </c>
      <c r="B18" s="146" t="s">
        <v>44</v>
      </c>
      <c r="C18" s="166">
        <v>3900</v>
      </c>
    </row>
    <row r="19" spans="1:3" ht="15.75">
      <c r="A19" s="146">
        <v>15</v>
      </c>
      <c r="B19" s="146" t="s">
        <v>45</v>
      </c>
      <c r="C19" s="166">
        <v>900</v>
      </c>
    </row>
    <row r="20" spans="1:3" ht="15.75">
      <c r="A20" s="146">
        <v>16</v>
      </c>
      <c r="B20" s="146" t="s">
        <v>46</v>
      </c>
      <c r="C20" s="166">
        <v>2100</v>
      </c>
    </row>
    <row r="21" spans="1:3" ht="15.75">
      <c r="A21" s="146">
        <v>17</v>
      </c>
      <c r="B21" s="146" t="s">
        <v>47</v>
      </c>
      <c r="C21" s="166">
        <v>13000</v>
      </c>
    </row>
    <row r="22" spans="1:3" ht="15.75">
      <c r="A22" s="146">
        <v>18</v>
      </c>
      <c r="B22" s="146" t="s">
        <v>48</v>
      </c>
      <c r="C22" s="166">
        <v>2000</v>
      </c>
    </row>
    <row r="23" spans="1:3" ht="15.75">
      <c r="A23" s="146">
        <v>19</v>
      </c>
      <c r="B23" s="146" t="s">
        <v>49</v>
      </c>
      <c r="C23" s="166">
        <v>800</v>
      </c>
    </row>
    <row r="24" spans="1:3" ht="15.75">
      <c r="A24" s="146">
        <v>20</v>
      </c>
      <c r="B24" s="146" t="s">
        <v>50</v>
      </c>
      <c r="C24" s="166">
        <v>0</v>
      </c>
    </row>
    <row r="25" spans="1:3" ht="15.75">
      <c r="A25" s="146">
        <v>21</v>
      </c>
      <c r="B25" s="146" t="s">
        <v>51</v>
      </c>
      <c r="C25" s="166">
        <v>700</v>
      </c>
    </row>
    <row r="26" spans="1:3" ht="15.75">
      <c r="A26" s="146">
        <v>22</v>
      </c>
      <c r="B26" s="146" t="s">
        <v>52</v>
      </c>
      <c r="C26" s="166">
        <v>200</v>
      </c>
    </row>
    <row r="27" spans="1:3" ht="15.75">
      <c r="A27" s="146">
        <v>23</v>
      </c>
      <c r="B27" s="146" t="s">
        <v>53</v>
      </c>
      <c r="C27" s="166">
        <v>4200</v>
      </c>
    </row>
    <row r="28" spans="1:3" ht="15.75">
      <c r="A28" s="146">
        <v>24</v>
      </c>
      <c r="B28" s="146" t="s">
        <v>54</v>
      </c>
      <c r="C28" s="166">
        <v>200</v>
      </c>
    </row>
    <row r="29" spans="1:3" ht="15.75">
      <c r="A29" s="146">
        <v>25</v>
      </c>
      <c r="B29" s="146" t="s">
        <v>55</v>
      </c>
      <c r="C29" s="166">
        <v>800</v>
      </c>
    </row>
    <row r="30" spans="1:3" ht="15.75">
      <c r="A30" s="146">
        <v>26</v>
      </c>
      <c r="B30" s="146" t="s">
        <v>56</v>
      </c>
      <c r="C30" s="166">
        <v>1600</v>
      </c>
    </row>
    <row r="31" spans="1:3" ht="15.75">
      <c r="A31" s="146">
        <v>27</v>
      </c>
      <c r="B31" s="146" t="s">
        <v>57</v>
      </c>
      <c r="C31" s="166">
        <v>0</v>
      </c>
    </row>
    <row r="32" spans="1:3" ht="15.75">
      <c r="A32" s="146">
        <v>28</v>
      </c>
      <c r="B32" s="146" t="s">
        <v>58</v>
      </c>
      <c r="C32" s="166">
        <v>100</v>
      </c>
    </row>
    <row r="33" spans="1:3" ht="15.75">
      <c r="A33" s="146">
        <v>29</v>
      </c>
      <c r="B33" s="146" t="s">
        <v>59</v>
      </c>
      <c r="C33" s="166">
        <v>2200</v>
      </c>
    </row>
    <row r="34" spans="1:3" ht="15.75">
      <c r="A34" s="146">
        <v>30</v>
      </c>
      <c r="B34" s="146" t="s">
        <v>60</v>
      </c>
      <c r="C34" s="166">
        <v>500</v>
      </c>
    </row>
    <row r="35" spans="1:3" ht="15.75">
      <c r="A35" s="146">
        <v>31</v>
      </c>
      <c r="B35" s="146" t="s">
        <v>61</v>
      </c>
      <c r="C35" s="166">
        <v>1800</v>
      </c>
    </row>
    <row r="36" spans="1:3" ht="15.75">
      <c r="A36" s="146">
        <v>32</v>
      </c>
      <c r="B36" s="146" t="s">
        <v>62</v>
      </c>
      <c r="C36" s="166">
        <v>200</v>
      </c>
    </row>
  </sheetData>
  <sheetProtection password="C6C8" sheet="1" objects="1" scenarios="1" selectLockedCells="1" selectUnlockedCells="1"/>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tabColor indexed="45"/>
  </sheetPr>
  <dimension ref="A2:C36"/>
  <sheetViews>
    <sheetView workbookViewId="0" topLeftCell="A4">
      <selection activeCell="C35" sqref="C35"/>
    </sheetView>
  </sheetViews>
  <sheetFormatPr defaultColWidth="9.140625" defaultRowHeight="15"/>
  <cols>
    <col min="2" max="2" width="20.140625" style="0" bestFit="1" customWidth="1"/>
  </cols>
  <sheetData>
    <row r="2" spans="1:2" ht="15">
      <c r="A2" s="114" t="s">
        <v>26</v>
      </c>
      <c r="B2" s="111"/>
    </row>
    <row r="3" spans="1:3" ht="15">
      <c r="A3" s="146" t="s">
        <v>67</v>
      </c>
      <c r="B3" s="146" t="s">
        <v>68</v>
      </c>
      <c r="C3" s="147" t="s">
        <v>162</v>
      </c>
    </row>
    <row r="4" spans="1:3" ht="15">
      <c r="A4" s="146">
        <v>33</v>
      </c>
      <c r="B4" s="146" t="s">
        <v>63</v>
      </c>
      <c r="C4" s="148">
        <v>5700</v>
      </c>
    </row>
    <row r="5" spans="1:3" ht="15.75">
      <c r="A5" s="146">
        <v>1</v>
      </c>
      <c r="B5" s="146" t="s">
        <v>31</v>
      </c>
      <c r="C5" s="166">
        <v>600</v>
      </c>
    </row>
    <row r="6" spans="1:3" ht="15.75">
      <c r="A6" s="146">
        <v>2</v>
      </c>
      <c r="B6" s="146" t="s">
        <v>32</v>
      </c>
      <c r="C6" s="166">
        <v>100</v>
      </c>
    </row>
    <row r="7" spans="1:3" ht="15.75">
      <c r="A7" s="146">
        <v>3</v>
      </c>
      <c r="B7" s="146" t="s">
        <v>33</v>
      </c>
      <c r="C7" s="166">
        <v>0</v>
      </c>
    </row>
    <row r="8" spans="1:3" ht="15.75">
      <c r="A8" s="146">
        <v>4</v>
      </c>
      <c r="B8" s="146" t="s">
        <v>34</v>
      </c>
      <c r="C8" s="166">
        <v>100</v>
      </c>
    </row>
    <row r="9" spans="1:3" ht="15.75">
      <c r="A9" s="146">
        <v>5</v>
      </c>
      <c r="B9" s="146" t="s">
        <v>35</v>
      </c>
      <c r="C9" s="166">
        <v>0</v>
      </c>
    </row>
    <row r="10" spans="1:3" ht="15.75">
      <c r="A10" s="146">
        <v>6</v>
      </c>
      <c r="B10" s="146" t="s">
        <v>36</v>
      </c>
      <c r="C10" s="166">
        <v>200</v>
      </c>
    </row>
    <row r="11" spans="1:3" ht="15.75">
      <c r="A11" s="146">
        <v>7</v>
      </c>
      <c r="B11" s="146" t="s">
        <v>37</v>
      </c>
      <c r="C11" s="166">
        <v>0</v>
      </c>
    </row>
    <row r="12" spans="1:3" ht="15.75">
      <c r="A12" s="146">
        <v>8</v>
      </c>
      <c r="B12" s="146" t="s">
        <v>38</v>
      </c>
      <c r="C12" s="166">
        <v>100</v>
      </c>
    </row>
    <row r="13" spans="1:3" ht="15.75">
      <c r="A13" s="146">
        <v>9</v>
      </c>
      <c r="B13" s="146" t="s">
        <v>39</v>
      </c>
      <c r="C13" s="166">
        <v>100</v>
      </c>
    </row>
    <row r="14" spans="1:3" ht="15.75">
      <c r="A14" s="146">
        <v>10</v>
      </c>
      <c r="B14" s="146" t="s">
        <v>40</v>
      </c>
      <c r="C14" s="166">
        <v>100</v>
      </c>
    </row>
    <row r="15" spans="1:3" ht="15.75">
      <c r="A15" s="146">
        <v>11</v>
      </c>
      <c r="B15" s="146" t="s">
        <v>41</v>
      </c>
      <c r="C15" s="166">
        <v>0</v>
      </c>
    </row>
    <row r="16" spans="1:3" ht="15.75">
      <c r="A16" s="146">
        <v>12</v>
      </c>
      <c r="B16" s="146" t="s">
        <v>42</v>
      </c>
      <c r="C16" s="166">
        <v>300</v>
      </c>
    </row>
    <row r="17" spans="1:3" ht="15.75">
      <c r="A17" s="146">
        <v>13</v>
      </c>
      <c r="B17" s="146" t="s">
        <v>43</v>
      </c>
      <c r="C17" s="166">
        <v>0</v>
      </c>
    </row>
    <row r="18" spans="1:3" ht="15.75">
      <c r="A18" s="146">
        <v>14</v>
      </c>
      <c r="B18" s="146" t="s">
        <v>44</v>
      </c>
      <c r="C18" s="166">
        <v>1400</v>
      </c>
    </row>
    <row r="19" spans="1:3" ht="15.75">
      <c r="A19" s="146">
        <v>15</v>
      </c>
      <c r="B19" s="146" t="s">
        <v>45</v>
      </c>
      <c r="C19" s="166">
        <v>200</v>
      </c>
    </row>
    <row r="20" spans="1:3" ht="15.75">
      <c r="A20" s="146">
        <v>16</v>
      </c>
      <c r="B20" s="146" t="s">
        <v>46</v>
      </c>
      <c r="C20" s="166">
        <v>100</v>
      </c>
    </row>
    <row r="21" spans="1:3" ht="15.75">
      <c r="A21" s="146">
        <v>17</v>
      </c>
      <c r="B21" s="146" t="s">
        <v>47</v>
      </c>
      <c r="C21" s="166">
        <v>800</v>
      </c>
    </row>
    <row r="22" spans="1:3" ht="15.75">
      <c r="A22" s="146">
        <v>18</v>
      </c>
      <c r="B22" s="146" t="s">
        <v>48</v>
      </c>
      <c r="C22" s="166">
        <v>100</v>
      </c>
    </row>
    <row r="23" spans="1:3" ht="15.75">
      <c r="A23" s="146">
        <v>19</v>
      </c>
      <c r="B23" s="146" t="s">
        <v>49</v>
      </c>
      <c r="C23" s="166">
        <v>100</v>
      </c>
    </row>
    <row r="24" spans="1:3" ht="15.75">
      <c r="A24" s="146">
        <v>20</v>
      </c>
      <c r="B24" s="146" t="s">
        <v>50</v>
      </c>
      <c r="C24" s="166">
        <v>0</v>
      </c>
    </row>
    <row r="25" spans="1:3" ht="15.75">
      <c r="A25" s="146">
        <v>21</v>
      </c>
      <c r="B25" s="146" t="s">
        <v>51</v>
      </c>
      <c r="C25" s="166">
        <v>0</v>
      </c>
    </row>
    <row r="26" spans="1:3" ht="15.75">
      <c r="A26" s="146">
        <v>22</v>
      </c>
      <c r="B26" s="146" t="s">
        <v>52</v>
      </c>
      <c r="C26" s="166">
        <v>0</v>
      </c>
    </row>
    <row r="27" spans="1:3" ht="15.75">
      <c r="A27" s="146">
        <v>23</v>
      </c>
      <c r="B27" s="146" t="s">
        <v>53</v>
      </c>
      <c r="C27" s="166">
        <v>200</v>
      </c>
    </row>
    <row r="28" spans="1:3" ht="15.75">
      <c r="A28" s="146">
        <v>24</v>
      </c>
      <c r="B28" s="146" t="s">
        <v>54</v>
      </c>
      <c r="C28" s="166">
        <v>0</v>
      </c>
    </row>
    <row r="29" spans="1:3" ht="15.75">
      <c r="A29" s="146">
        <v>25</v>
      </c>
      <c r="B29" s="146" t="s">
        <v>55</v>
      </c>
      <c r="C29" s="166">
        <v>400</v>
      </c>
    </row>
    <row r="30" spans="1:3" ht="15.75">
      <c r="A30" s="146">
        <v>26</v>
      </c>
      <c r="B30" s="146" t="s">
        <v>56</v>
      </c>
      <c r="C30" s="166">
        <v>0</v>
      </c>
    </row>
    <row r="31" spans="1:3" ht="15.75">
      <c r="A31" s="146">
        <v>27</v>
      </c>
      <c r="B31" s="146" t="s">
        <v>57</v>
      </c>
      <c r="C31" s="166">
        <v>0</v>
      </c>
    </row>
    <row r="32" spans="1:3" ht="15.75">
      <c r="A32" s="146">
        <v>28</v>
      </c>
      <c r="B32" s="146" t="s">
        <v>58</v>
      </c>
      <c r="C32" s="166">
        <v>0</v>
      </c>
    </row>
    <row r="33" spans="1:3" ht="15.75">
      <c r="A33" s="146">
        <v>29</v>
      </c>
      <c r="B33" s="146" t="s">
        <v>59</v>
      </c>
      <c r="C33" s="166">
        <v>200</v>
      </c>
    </row>
    <row r="34" spans="1:3" ht="15.75">
      <c r="A34" s="146">
        <v>30</v>
      </c>
      <c r="B34" s="146" t="s">
        <v>60</v>
      </c>
      <c r="C34" s="166">
        <v>200</v>
      </c>
    </row>
    <row r="35" spans="1:3" ht="15.75">
      <c r="A35" s="146">
        <v>31</v>
      </c>
      <c r="B35" s="146" t="s">
        <v>61</v>
      </c>
      <c r="C35" s="166">
        <v>300</v>
      </c>
    </row>
    <row r="36" spans="1:3" ht="15.75">
      <c r="A36" s="146">
        <v>32</v>
      </c>
      <c r="B36" s="146" t="s">
        <v>62</v>
      </c>
      <c r="C36" s="166">
        <v>0</v>
      </c>
    </row>
  </sheetData>
  <sheetProtection password="C6C8" sheet="1" objects="1" scenarios="1" selectLockedCells="1" selectUnlockedCell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B2:D61"/>
  <sheetViews>
    <sheetView showGridLines="0" showRowColHeaders="0" zoomScaleSheetLayoutView="100" zoomScalePageLayoutView="0" workbookViewId="0" topLeftCell="A1">
      <selection activeCell="C28" sqref="C28"/>
    </sheetView>
  </sheetViews>
  <sheetFormatPr defaultColWidth="2.8515625" defaultRowHeight="15"/>
  <cols>
    <col min="1" max="1" width="0.9921875" style="68" customWidth="1"/>
    <col min="2" max="2" width="2.8515625" style="68" customWidth="1"/>
    <col min="3" max="3" width="83.8515625" style="68" customWidth="1"/>
    <col min="4" max="4" width="2.8515625" style="68" customWidth="1"/>
    <col min="5" max="5" width="1.28515625" style="68" customWidth="1"/>
    <col min="6" max="16384" width="2.8515625" style="68" customWidth="1"/>
  </cols>
  <sheetData>
    <row r="1" ht="5.25" customHeight="1"/>
    <row r="2" spans="2:4" ht="15.75">
      <c r="B2" s="40"/>
      <c r="C2" s="8" t="s">
        <v>141</v>
      </c>
      <c r="D2"/>
    </row>
    <row r="3" spans="2:4" ht="15">
      <c r="B3" s="42"/>
      <c r="C3"/>
      <c r="D3"/>
    </row>
    <row r="4" spans="2:4" ht="20.25">
      <c r="B4"/>
      <c r="C4" s="124" t="s">
        <v>84</v>
      </c>
      <c r="D4" s="28"/>
    </row>
    <row r="5" spans="2:4" ht="42.75">
      <c r="B5"/>
      <c r="C5" s="59" t="s">
        <v>147</v>
      </c>
      <c r="D5"/>
    </row>
    <row r="6" spans="2:4" ht="15">
      <c r="B6"/>
      <c r="C6" s="59"/>
      <c r="D6"/>
    </row>
    <row r="7" spans="2:4" ht="15" customHeight="1">
      <c r="B7"/>
      <c r="C7" s="125" t="s">
        <v>4</v>
      </c>
      <c r="D7"/>
    </row>
    <row r="8" spans="2:4" ht="15" customHeight="1">
      <c r="B8"/>
      <c r="C8" s="167" t="s">
        <v>164</v>
      </c>
      <c r="D8"/>
    </row>
    <row r="9" spans="2:4" ht="15">
      <c r="B9"/>
      <c r="C9" s="126"/>
      <c r="D9"/>
    </row>
    <row r="10" spans="2:4" ht="15" customHeight="1">
      <c r="B10"/>
      <c r="C10" s="122" t="s">
        <v>3</v>
      </c>
      <c r="D10"/>
    </row>
    <row r="11" spans="2:4" ht="15" customHeight="1">
      <c r="B11"/>
      <c r="C11" s="167" t="s">
        <v>165</v>
      </c>
      <c r="D11"/>
    </row>
    <row r="12" spans="2:4" ht="15">
      <c r="B12"/>
      <c r="C12" s="127"/>
      <c r="D12"/>
    </row>
    <row r="13" spans="2:4" ht="15" customHeight="1">
      <c r="B13"/>
      <c r="C13" s="122" t="s">
        <v>2</v>
      </c>
      <c r="D13"/>
    </row>
    <row r="14" spans="2:4" ht="15" customHeight="1">
      <c r="B14"/>
      <c r="C14" s="126" t="s">
        <v>0</v>
      </c>
      <c r="D14"/>
    </row>
    <row r="15" spans="2:4" ht="15">
      <c r="B15"/>
      <c r="C15" s="126" t="s">
        <v>1</v>
      </c>
      <c r="D15"/>
    </row>
    <row r="16" spans="2:4" ht="15.75">
      <c r="B16" s="43"/>
      <c r="C16" s="138"/>
      <c r="D16"/>
    </row>
    <row r="17" spans="2:4" ht="15.75">
      <c r="B17" s="40"/>
      <c r="C17" s="43" t="str">
        <f>C2</f>
        <v>2011 Census QA Pack</v>
      </c>
      <c r="D17"/>
    </row>
    <row r="18" spans="2:4" ht="15.75">
      <c r="B18" s="43"/>
      <c r="C18" s="40"/>
      <c r="D18"/>
    </row>
    <row r="19" spans="2:4" ht="15">
      <c r="B19" s="40"/>
      <c r="C19" s="60" t="s">
        <v>5</v>
      </c>
      <c r="D19"/>
    </row>
    <row r="20" spans="2:4" ht="15">
      <c r="B20"/>
      <c r="C20" s="135" t="s">
        <v>169</v>
      </c>
      <c r="D20"/>
    </row>
    <row r="21" spans="2:4" ht="15">
      <c r="B21"/>
      <c r="C21" s="136" t="s">
        <v>130</v>
      </c>
      <c r="D21"/>
    </row>
    <row r="22" spans="2:4" ht="15.75">
      <c r="B22" s="43"/>
      <c r="C22" s="136"/>
      <c r="D22" s="40"/>
    </row>
    <row r="23" spans="2:4" ht="15">
      <c r="B23" s="40"/>
      <c r="C23" s="41" t="s">
        <v>19</v>
      </c>
      <c r="D23" s="40"/>
    </row>
    <row r="24" spans="2:4" ht="15">
      <c r="B24" s="40"/>
      <c r="C24" s="57" t="s">
        <v>11</v>
      </c>
      <c r="D24" s="40"/>
    </row>
    <row r="25" spans="2:4" ht="15">
      <c r="B25" s="40"/>
      <c r="C25" s="41" t="s">
        <v>9</v>
      </c>
      <c r="D25" s="40"/>
    </row>
    <row r="26" spans="2:4" ht="33.75">
      <c r="B26" s="40"/>
      <c r="C26" s="57" t="s">
        <v>170</v>
      </c>
      <c r="D26" s="40"/>
    </row>
    <row r="27" spans="2:4" ht="15">
      <c r="B27" s="40"/>
      <c r="C27" s="41" t="s">
        <v>10</v>
      </c>
      <c r="D27" s="40"/>
    </row>
    <row r="28" spans="2:4" ht="15">
      <c r="B28" s="40"/>
      <c r="C28" s="57" t="s">
        <v>154</v>
      </c>
      <c r="D28" s="40"/>
    </row>
    <row r="29" spans="2:4" ht="15">
      <c r="B29" s="40"/>
      <c r="C29" s="41" t="s">
        <v>143</v>
      </c>
      <c r="D29" s="40"/>
    </row>
    <row r="30" spans="2:4" ht="24.75" customHeight="1">
      <c r="B30" s="40"/>
      <c r="C30" s="137" t="s">
        <v>171</v>
      </c>
      <c r="D30" s="40"/>
    </row>
    <row r="31" spans="2:4" ht="15">
      <c r="B31" s="40"/>
      <c r="C31" s="41" t="s">
        <v>144</v>
      </c>
      <c r="D31" s="40"/>
    </row>
    <row r="32" spans="2:4" ht="15">
      <c r="B32" s="40"/>
      <c r="C32" s="57" t="s">
        <v>131</v>
      </c>
      <c r="D32" s="40"/>
    </row>
    <row r="33" spans="2:4" ht="15">
      <c r="B33" s="40"/>
      <c r="C33" s="41" t="s">
        <v>145</v>
      </c>
      <c r="D33" s="40"/>
    </row>
    <row r="34" spans="2:4" ht="22.5">
      <c r="B34" s="40"/>
      <c r="C34" s="57" t="s">
        <v>167</v>
      </c>
      <c r="D34" s="40"/>
    </row>
    <row r="35" spans="2:4" ht="15" customHeight="1">
      <c r="B35" s="40"/>
      <c r="C35" s="41" t="s">
        <v>146</v>
      </c>
      <c r="D35" s="40"/>
    </row>
    <row r="36" spans="2:4" ht="45">
      <c r="B36" s="40"/>
      <c r="C36" s="57" t="s">
        <v>168</v>
      </c>
      <c r="D36" s="40"/>
    </row>
    <row r="37" spans="2:4" ht="15" customHeight="1">
      <c r="B37" s="40"/>
      <c r="C37" s="41" t="s">
        <v>149</v>
      </c>
      <c r="D37" s="40"/>
    </row>
    <row r="38" spans="2:4" ht="60" customHeight="1">
      <c r="B38" s="40"/>
      <c r="C38" s="57" t="s">
        <v>148</v>
      </c>
      <c r="D38" s="40"/>
    </row>
    <row r="39" spans="2:4" ht="15">
      <c r="B39" s="40"/>
      <c r="C39" s="142" t="s">
        <v>136</v>
      </c>
      <c r="D39" s="40"/>
    </row>
    <row r="40" spans="2:4" ht="15">
      <c r="B40" s="40"/>
      <c r="C40" s="41" t="s">
        <v>105</v>
      </c>
      <c r="D40" s="40"/>
    </row>
    <row r="41" spans="2:4" ht="15">
      <c r="B41" s="40"/>
      <c r="C41" s="57" t="s">
        <v>12</v>
      </c>
      <c r="D41" s="40"/>
    </row>
    <row r="42" spans="2:4" ht="15">
      <c r="B42" s="40"/>
      <c r="C42" s="41" t="s">
        <v>13</v>
      </c>
      <c r="D42" s="40"/>
    </row>
    <row r="43" spans="2:4" ht="33.75">
      <c r="B43" s="40"/>
      <c r="C43" s="57" t="s">
        <v>132</v>
      </c>
      <c r="D43" s="40"/>
    </row>
    <row r="44" spans="2:4" ht="15">
      <c r="B44" s="40"/>
      <c r="C44" s="57"/>
      <c r="D44" s="40"/>
    </row>
    <row r="45" spans="2:4" ht="15">
      <c r="B45" s="139" t="s">
        <v>142</v>
      </c>
      <c r="C45" s="58"/>
      <c r="D45" s="40"/>
    </row>
    <row r="46" ht="15">
      <c r="C46" s="79"/>
    </row>
    <row r="47" ht="15">
      <c r="C47" s="79"/>
    </row>
    <row r="48" ht="15">
      <c r="C48" s="79"/>
    </row>
    <row r="49" ht="15">
      <c r="C49" s="79"/>
    </row>
    <row r="50" ht="15">
      <c r="C50" s="79"/>
    </row>
    <row r="51" ht="15">
      <c r="C51" s="79"/>
    </row>
    <row r="52" ht="15">
      <c r="C52" s="79"/>
    </row>
    <row r="53" ht="15">
      <c r="C53" s="79"/>
    </row>
    <row r="54" ht="15">
      <c r="C54" s="79"/>
    </row>
    <row r="55" ht="15">
      <c r="C55" s="79"/>
    </row>
    <row r="56" ht="15">
      <c r="C56" s="79"/>
    </row>
    <row r="57" ht="15">
      <c r="C57" s="79"/>
    </row>
    <row r="58" ht="15">
      <c r="C58" s="79"/>
    </row>
    <row r="59" ht="15">
      <c r="C59" s="79"/>
    </row>
    <row r="60" ht="15">
      <c r="C60" s="79"/>
    </row>
    <row r="61" ht="15">
      <c r="C61" s="79"/>
    </row>
  </sheetData>
  <sheetProtection selectLockedCells="1" selectUnlockedCells="1"/>
  <hyperlinks>
    <hyperlink ref="C14" r:id="rId1" display="http://www.gro-scotland.gov.uk/files2/stats/about/census-overview-comparative-sources-uksa.pdf"/>
    <hyperlink ref="C15" r:id="rId2" display="http://www.gro-scotland.gov.uk/files2/stats/about/statement-of-admin-sources.pdf"/>
    <hyperlink ref="C21" r:id="rId3" display="http://www.scotlandscensus.gov.uk/en/reference/glossary.html"/>
    <hyperlink ref="C39" r:id="rId4" display="http://www.gro-scotland.gov.uk/statistics/theme/households/estimates/2011/index.html"/>
    <hyperlink ref="C8" r:id="rId5" display="http://www.scotlandscensus.gov.uk/documents/censusresults/release1b/rel1bmethodology.pdf"/>
    <hyperlink ref="C11" r:id="rId6" display="http://www.scotlandscensus.gov.uk/documents/censusresults/release1b/rel1bqualityassurance.pdf"/>
  </hyperlinks>
  <printOptions/>
  <pageMargins left="0.7086614173228347" right="0.7086614173228347" top="0.7480314960629921" bottom="0.7480314960629921" header="0.31496062992125984" footer="0.31496062992125984"/>
  <pageSetup firstPageNumber="3" useFirstPageNumber="1" fitToHeight="2" horizontalDpi="1200" verticalDpi="1200" orientation="portrait" paperSize="9" r:id="rId9"/>
  <headerFooter alignWithMargins="0">
    <oddFooter>&amp;C&amp;"Arial,Regular"&amp;P</oddFooter>
  </headerFooter>
  <rowBreaks count="1" manualBreakCount="1">
    <brk id="16" min="1" max="3" man="1"/>
  </rowBreaks>
  <drawing r:id="rId8"/>
  <legacyDrawing r:id="rId7"/>
</worksheet>
</file>

<file path=xl/worksheets/sheet3.xml><?xml version="1.0" encoding="utf-8"?>
<worksheet xmlns="http://schemas.openxmlformats.org/spreadsheetml/2006/main" xmlns:r="http://schemas.openxmlformats.org/officeDocument/2006/relationships">
  <sheetPr codeName="Sheet3">
    <pageSetUpPr fitToPage="1"/>
  </sheetPr>
  <dimension ref="B2:V34"/>
  <sheetViews>
    <sheetView showGridLines="0" showRowColHeaders="0" zoomScaleSheetLayoutView="100" zoomScalePageLayoutView="0" workbookViewId="0" topLeftCell="A1">
      <selection activeCell="F14" sqref="F14"/>
    </sheetView>
  </sheetViews>
  <sheetFormatPr defaultColWidth="2.8515625" defaultRowHeight="15" customHeight="1"/>
  <cols>
    <col min="1" max="1" width="0.9921875" style="80" customWidth="1"/>
    <col min="2" max="4" width="2.8515625" style="80" customWidth="1"/>
    <col min="5" max="5" width="86.28125" style="80" customWidth="1"/>
    <col min="6" max="7" width="20.140625" style="80" customWidth="1"/>
    <col min="8" max="8" width="11.28125" style="80" bestFit="1" customWidth="1"/>
    <col min="9" max="9" width="2.8515625" style="80" customWidth="1"/>
    <col min="10" max="10" width="1.28515625" style="80" customWidth="1"/>
    <col min="11" max="11" width="2.8515625" style="80" customWidth="1"/>
    <col min="12" max="12" width="3.28125" style="80" bestFit="1" customWidth="1"/>
    <col min="13" max="16384" width="2.8515625" style="80" customWidth="1"/>
  </cols>
  <sheetData>
    <row r="1" ht="5.25" customHeight="1"/>
    <row r="2" spans="2:22" ht="15" customHeight="1">
      <c r="B2" s="8" t="str">
        <f>Geography!F3</f>
        <v>2011 Census QA Pack - Select CA</v>
      </c>
      <c r="C2" s="9"/>
      <c r="D2" s="9"/>
      <c r="E2" s="9"/>
      <c r="F2" s="9"/>
      <c r="G2" s="9"/>
      <c r="H2" s="9"/>
      <c r="I2" s="9"/>
      <c r="K2" s="81"/>
      <c r="L2" s="81"/>
      <c r="M2" s="81"/>
      <c r="N2" s="81"/>
      <c r="O2" s="81"/>
      <c r="P2" s="81"/>
      <c r="Q2" s="81"/>
      <c r="R2" s="81"/>
      <c r="S2" s="81"/>
      <c r="T2" s="81"/>
      <c r="U2" s="81"/>
      <c r="V2" s="81"/>
    </row>
    <row r="3" spans="2:22" ht="15" customHeight="1">
      <c r="B3" s="9"/>
      <c r="C3" s="9"/>
      <c r="D3" s="9"/>
      <c r="E3" s="9"/>
      <c r="F3" s="9"/>
      <c r="G3" s="9"/>
      <c r="H3" s="9"/>
      <c r="I3" s="9"/>
      <c r="K3" s="81"/>
      <c r="L3" s="81"/>
      <c r="M3" s="81"/>
      <c r="N3" s="81"/>
      <c r="O3" s="81"/>
      <c r="P3" s="81"/>
      <c r="Q3" s="81"/>
      <c r="R3" s="81"/>
      <c r="S3" s="81"/>
      <c r="T3" s="81"/>
      <c r="U3" s="81"/>
      <c r="V3" s="81"/>
    </row>
    <row r="4" spans="2:22" ht="18">
      <c r="B4" s="9"/>
      <c r="C4" s="1" t="s">
        <v>153</v>
      </c>
      <c r="D4" s="9"/>
      <c r="E4" s="9"/>
      <c r="F4" s="9"/>
      <c r="G4" s="9"/>
      <c r="H4" s="9"/>
      <c r="I4" s="9"/>
      <c r="K4" s="81"/>
      <c r="L4" s="81"/>
      <c r="M4" s="81"/>
      <c r="N4" s="81"/>
      <c r="O4" s="81"/>
      <c r="P4" s="81"/>
      <c r="Q4" s="81"/>
      <c r="R4" s="81"/>
      <c r="S4" s="81"/>
      <c r="T4" s="81"/>
      <c r="U4" s="81"/>
      <c r="V4" s="81"/>
    </row>
    <row r="5" spans="2:22" ht="48" customHeight="1">
      <c r="B5" s="9"/>
      <c r="C5" s="9"/>
      <c r="D5" s="9"/>
      <c r="E5" s="1"/>
      <c r="F5" s="37" t="str">
        <f>Geography!$F$13</f>
        <v>Select CA</v>
      </c>
      <c r="G5" s="37">
        <f>IF(Geography!$H$2="Select CA","","Scotland")</f>
      </c>
      <c r="H5" s="9"/>
      <c r="I5" s="9"/>
      <c r="K5" s="81"/>
      <c r="L5" s="81"/>
      <c r="M5" s="81"/>
      <c r="N5" s="81"/>
      <c r="O5" s="81"/>
      <c r="P5" s="81"/>
      <c r="Q5" s="81"/>
      <c r="R5" s="81"/>
      <c r="S5" s="81"/>
      <c r="T5" s="81"/>
      <c r="U5" s="81"/>
      <c r="V5" s="81"/>
    </row>
    <row r="6" spans="2:22" ht="15" customHeight="1">
      <c r="B6" s="9"/>
      <c r="C6" s="9"/>
      <c r="D6" s="9"/>
      <c r="E6" s="21" t="s">
        <v>152</v>
      </c>
      <c r="F6" s="149">
        <f>IF(Geography!$H$2="Select CA","",VLOOKUP(Geography!$H$2,'CENSUS COUNT'!$B$70:$U$102,'CENSUS COUNT'!$U$2,FALSE))</f>
      </c>
      <c r="G6" s="150">
        <f>IF($F$5="Select CA","",'CENSUS COUNT'!$U$70)</f>
      </c>
      <c r="H6" s="117"/>
      <c r="I6" s="9"/>
      <c r="K6" s="81"/>
      <c r="L6" s="81"/>
      <c r="M6" s="81"/>
      <c r="N6" s="81"/>
      <c r="O6" s="81"/>
      <c r="P6" s="81"/>
      <c r="Q6" s="81"/>
      <c r="R6" s="81"/>
      <c r="S6" s="81"/>
      <c r="T6" s="81"/>
      <c r="U6" s="81"/>
      <c r="V6" s="81"/>
    </row>
    <row r="7" spans="2:22" ht="15" customHeight="1">
      <c r="B7" s="9"/>
      <c r="C7" s="9"/>
      <c r="D7" s="9"/>
      <c r="E7" s="35" t="s">
        <v>155</v>
      </c>
      <c r="F7" s="151">
        <f>IF(Geography!$H$2="Select CA","",VLOOKUP(Geography!$H$2,ESTM_ADJ!$B$70:$U$102,'CENSUS COUNT'!$U$2,FALSE))</f>
      </c>
      <c r="G7" s="152">
        <f>IF($F$5="Select CA","",ESTM_ADJ!$U$70)</f>
      </c>
      <c r="H7" s="9"/>
      <c r="I7" s="9"/>
      <c r="K7" s="81"/>
      <c r="L7" s="81"/>
      <c r="M7" s="81"/>
      <c r="N7" s="81"/>
      <c r="O7" s="81"/>
      <c r="P7" s="81"/>
      <c r="Q7" s="81"/>
      <c r="R7" s="81"/>
      <c r="S7" s="81"/>
      <c r="T7" s="81"/>
      <c r="U7" s="81"/>
      <c r="V7" s="81"/>
    </row>
    <row r="8" spans="2:22" ht="15" customHeight="1">
      <c r="B8" s="9"/>
      <c r="C8" s="9"/>
      <c r="D8" s="9"/>
      <c r="E8" s="139" t="s">
        <v>133</v>
      </c>
      <c r="F8" s="9"/>
      <c r="G8" s="9"/>
      <c r="H8" s="9"/>
      <c r="I8" s="9"/>
      <c r="K8" s="81"/>
      <c r="L8" s="81"/>
      <c r="M8" s="81"/>
      <c r="N8" s="81"/>
      <c r="O8" s="81"/>
      <c r="P8" s="81"/>
      <c r="Q8" s="81"/>
      <c r="R8" s="81"/>
      <c r="S8" s="81"/>
      <c r="T8" s="81"/>
      <c r="U8" s="81"/>
      <c r="V8" s="81"/>
    </row>
    <row r="9" spans="2:22" ht="15" customHeight="1">
      <c r="B9" s="9"/>
      <c r="C9" s="9"/>
      <c r="D9" s="9"/>
      <c r="E9" s="9"/>
      <c r="F9" s="20"/>
      <c r="G9" s="20"/>
      <c r="H9" s="9"/>
      <c r="I9" s="9"/>
      <c r="K9" s="81"/>
      <c r="L9" s="81"/>
      <c r="M9" s="81"/>
      <c r="N9" s="81"/>
      <c r="O9" s="81"/>
      <c r="P9" s="81"/>
      <c r="Q9" s="81"/>
      <c r="R9" s="81"/>
      <c r="S9" s="81"/>
      <c r="T9" s="81"/>
      <c r="U9" s="81"/>
      <c r="V9" s="81"/>
    </row>
    <row r="10" spans="2:22" ht="15" customHeight="1">
      <c r="B10" s="9"/>
      <c r="C10" s="5" t="s">
        <v>163</v>
      </c>
      <c r="D10" s="9"/>
      <c r="E10" s="9"/>
      <c r="F10" s="9"/>
      <c r="G10" s="9"/>
      <c r="H10" s="9"/>
      <c r="I10" s="9"/>
      <c r="K10" s="81"/>
      <c r="L10" s="81"/>
      <c r="M10" s="81"/>
      <c r="N10" s="81"/>
      <c r="O10" s="81"/>
      <c r="P10" s="81"/>
      <c r="Q10" s="81"/>
      <c r="R10" s="81"/>
      <c r="S10" s="81"/>
      <c r="T10" s="81"/>
      <c r="U10" s="81"/>
      <c r="V10" s="81"/>
    </row>
    <row r="11" spans="2:22" ht="45" customHeight="1">
      <c r="B11" s="9"/>
      <c r="C11" s="9"/>
      <c r="D11" s="9"/>
      <c r="E11" s="1"/>
      <c r="F11" s="37" t="str">
        <f>Geography!$F$13</f>
        <v>Select CA</v>
      </c>
      <c r="G11" s="37">
        <f>IF(Geography!$H$2="Select CA","","Scotland")</f>
      </c>
      <c r="H11" s="9"/>
      <c r="I11" s="9"/>
      <c r="K11" s="81"/>
      <c r="L11" s="81"/>
      <c r="M11" s="81"/>
      <c r="N11" s="81"/>
      <c r="O11" s="81"/>
      <c r="P11" s="81"/>
      <c r="Q11" s="81"/>
      <c r="R11" s="81"/>
      <c r="S11" s="81"/>
      <c r="T11" s="81"/>
      <c r="U11" s="81"/>
      <c r="V11" s="81"/>
    </row>
    <row r="12" spans="2:22" ht="15" customHeight="1">
      <c r="B12" s="9"/>
      <c r="C12" s="9"/>
      <c r="D12" s="9"/>
      <c r="E12" s="21" t="s">
        <v>150</v>
      </c>
      <c r="F12" s="22">
        <f>IF(Geography!$H$2="Select CA","",VLOOKUP(Geography!$H$2,OCC_HHS!B3:C36,2,FALSE))</f>
      </c>
      <c r="G12" s="26">
        <f>IF(F12="","",OCC_HHS!$C$4)</f>
      </c>
      <c r="H12" s="9"/>
      <c r="I12" s="9"/>
      <c r="K12" s="81"/>
      <c r="L12" s="81"/>
      <c r="M12" s="81"/>
      <c r="N12" s="81"/>
      <c r="O12" s="81"/>
      <c r="P12" s="81"/>
      <c r="Q12" s="81"/>
      <c r="R12" s="81"/>
      <c r="S12" s="81"/>
      <c r="T12" s="81"/>
      <c r="U12" s="81"/>
      <c r="V12" s="81"/>
    </row>
    <row r="13" spans="2:22" ht="15" customHeight="1">
      <c r="B13" s="9"/>
      <c r="C13" s="9"/>
      <c r="D13" s="9"/>
      <c r="E13" s="21" t="s">
        <v>151</v>
      </c>
      <c r="F13" s="22">
        <f>IF(Geography!$H$2="Select CA","",VLOOKUP(Geography!$H$2,NRS_HH!B4:C36,2,FALSE))</f>
      </c>
      <c r="G13" s="26">
        <f>IF(F13="","",NRS_HH!$C$4)</f>
      </c>
      <c r="H13" s="9"/>
      <c r="I13" s="9"/>
      <c r="K13" s="81"/>
      <c r="L13" s="81"/>
      <c r="M13" s="81"/>
      <c r="N13" s="81"/>
      <c r="O13" s="81"/>
      <c r="P13" s="81"/>
      <c r="Q13" s="81"/>
      <c r="R13" s="81"/>
      <c r="S13" s="81"/>
      <c r="T13" s="81"/>
      <c r="U13" s="81"/>
      <c r="V13" s="81"/>
    </row>
    <row r="14" spans="2:22" ht="15" customHeight="1">
      <c r="B14" s="9"/>
      <c r="C14" s="9"/>
      <c r="D14" s="9"/>
      <c r="E14" s="139" t="s">
        <v>133</v>
      </c>
      <c r="F14" s="9"/>
      <c r="G14" s="9"/>
      <c r="H14" s="9"/>
      <c r="I14" s="9"/>
      <c r="K14" s="81"/>
      <c r="L14" s="81"/>
      <c r="M14" s="81"/>
      <c r="N14" s="81"/>
      <c r="O14" s="81"/>
      <c r="P14" s="81"/>
      <c r="Q14" s="81"/>
      <c r="R14" s="81"/>
      <c r="S14" s="81"/>
      <c r="T14" s="81"/>
      <c r="U14" s="81"/>
      <c r="V14" s="81"/>
    </row>
    <row r="15" spans="2:22" ht="15" customHeight="1">
      <c r="B15" s="9"/>
      <c r="C15" s="9"/>
      <c r="D15" s="9"/>
      <c r="E15" s="9"/>
      <c r="F15" s="9"/>
      <c r="G15" s="9"/>
      <c r="H15" s="9"/>
      <c r="I15" s="9"/>
      <c r="K15" s="81"/>
      <c r="L15" s="81"/>
      <c r="M15" s="81"/>
      <c r="N15" s="81"/>
      <c r="O15" s="81"/>
      <c r="P15" s="81"/>
      <c r="Q15" s="81"/>
      <c r="R15" s="81"/>
      <c r="S15" s="81"/>
      <c r="T15" s="81"/>
      <c r="U15" s="81"/>
      <c r="V15" s="81"/>
    </row>
    <row r="16" spans="2:22" ht="15" customHeight="1">
      <c r="B16" s="9"/>
      <c r="C16" s="5" t="s">
        <v>20</v>
      </c>
      <c r="D16" s="9"/>
      <c r="E16" s="9"/>
      <c r="F16" s="9"/>
      <c r="G16" s="9"/>
      <c r="H16" s="9"/>
      <c r="I16" s="9"/>
      <c r="K16" s="81"/>
      <c r="L16" s="81"/>
      <c r="M16" s="81"/>
      <c r="N16" s="81"/>
      <c r="O16" s="81"/>
      <c r="P16" s="81"/>
      <c r="Q16" s="81"/>
      <c r="R16" s="81"/>
      <c r="S16" s="81"/>
      <c r="T16" s="81"/>
      <c r="U16" s="81"/>
      <c r="V16" s="81"/>
    </row>
    <row r="17" spans="2:22" ht="44.25" customHeight="1">
      <c r="B17" s="85"/>
      <c r="C17" s="61"/>
      <c r="D17" s="61"/>
      <c r="E17" s="61"/>
      <c r="F17" s="37" t="str">
        <f>Geography!$F$13</f>
        <v>Select CA</v>
      </c>
      <c r="G17" s="37">
        <f>IF(Geography!$H$2="Select CA","","Scotland")</f>
      </c>
      <c r="H17" s="85"/>
      <c r="I17" s="85"/>
      <c r="K17" s="81"/>
      <c r="L17" s="81"/>
      <c r="M17" s="81"/>
      <c r="N17" s="81"/>
      <c r="O17" s="81"/>
      <c r="P17" s="81"/>
      <c r="Q17" s="81"/>
      <c r="R17" s="81"/>
      <c r="S17" s="81"/>
      <c r="T17" s="81"/>
      <c r="U17" s="81"/>
      <c r="V17" s="81"/>
    </row>
    <row r="18" spans="2:22" ht="15" customHeight="1">
      <c r="B18" s="85"/>
      <c r="C18" s="61"/>
      <c r="D18" s="61"/>
      <c r="E18" s="86" t="s">
        <v>172</v>
      </c>
      <c r="F18" s="149">
        <f>IF(Geography!$H$2="Select CA","",VLOOKUP(Geography!$H$2,ESTM_ADJ!$B$70:$U$102,'CENSUS COUNT'!$U$2,FALSE))</f>
      </c>
      <c r="G18" s="150">
        <f>IF($F$5="Select CA","",ESTM_ADJ!$U$70)</f>
      </c>
      <c r="H18" s="85"/>
      <c r="I18" s="85"/>
      <c r="K18" s="81"/>
      <c r="L18" s="81"/>
      <c r="M18" s="81"/>
      <c r="N18" s="81"/>
      <c r="O18" s="81"/>
      <c r="P18" s="81"/>
      <c r="Q18" s="81"/>
      <c r="R18" s="81"/>
      <c r="S18" s="81"/>
      <c r="T18" s="81"/>
      <c r="U18" s="81"/>
      <c r="V18" s="81"/>
    </row>
    <row r="19" spans="2:22" ht="15" customHeight="1">
      <c r="B19" s="85"/>
      <c r="C19" s="87"/>
      <c r="D19" s="61"/>
      <c r="E19" s="92" t="s">
        <v>21</v>
      </c>
      <c r="F19" s="93"/>
      <c r="G19" s="94"/>
      <c r="H19" s="85"/>
      <c r="I19" s="85"/>
      <c r="K19" s="81"/>
      <c r="L19" s="81"/>
      <c r="M19" s="81"/>
      <c r="N19" s="81"/>
      <c r="O19" s="81"/>
      <c r="P19" s="81"/>
      <c r="Q19" s="81"/>
      <c r="R19" s="81"/>
      <c r="S19" s="81"/>
      <c r="T19" s="81"/>
      <c r="U19" s="81"/>
      <c r="V19" s="81"/>
    </row>
    <row r="20" spans="2:9" ht="15" customHeight="1">
      <c r="B20" s="85"/>
      <c r="C20" s="61"/>
      <c r="D20" s="61"/>
      <c r="E20" s="86" t="s">
        <v>22</v>
      </c>
      <c r="F20" s="149">
        <f>IF(Geography!$H$2="Select CA","",VLOOKUP(Geography!$H$2,'CENSUS COUNT'!$B$70:$U$102,'CENSUS COUNT'!$U$2,FALSE))</f>
      </c>
      <c r="G20" s="150">
        <f>IF($F$5="Select CA","",'CENSUS COUNT'!$U$70)</f>
      </c>
      <c r="H20" s="85"/>
      <c r="I20" s="85"/>
    </row>
    <row r="21" spans="2:9" ht="15" customHeight="1">
      <c r="B21" s="85"/>
      <c r="C21" s="61"/>
      <c r="D21" s="61"/>
      <c r="E21" s="86" t="s">
        <v>23</v>
      </c>
      <c r="F21" s="22">
        <f>IF(Geography!$H$2="Select CA","",VLOOKUP(Geography!$H$2,CDT_EST!B4:C36,2,FALSE))</f>
      </c>
      <c r="G21" s="26">
        <f>IF(F21="","",CDT_EST!$C$4)</f>
      </c>
      <c r="H21" s="85"/>
      <c r="I21" s="85"/>
    </row>
    <row r="22" spans="2:9" ht="15" customHeight="1">
      <c r="B22" s="85"/>
      <c r="C22" s="61"/>
      <c r="D22" s="61"/>
      <c r="E22" s="86" t="s">
        <v>24</v>
      </c>
      <c r="F22" s="22">
        <f>IF(Geography!$H$2="Select CA","",VLOOKUP(Geography!$H$2,CDT_OC_ADJ!B4:C36,2,FALSE))</f>
      </c>
      <c r="G22" s="26">
        <f>IF(F22="","",CDT_OC_ADJ!$C$4)</f>
      </c>
      <c r="H22" s="85"/>
      <c r="I22" s="85"/>
    </row>
    <row r="23" spans="2:9" ht="15" customHeight="1">
      <c r="B23" s="85"/>
      <c r="C23" s="61"/>
      <c r="D23" s="61"/>
      <c r="E23" s="86" t="s">
        <v>25</v>
      </c>
      <c r="F23" s="22">
        <f>IF(Geography!$H$2="Select CA","",VLOOKUP(Geography!$H$2,CDT_BIA_ADJ!B4:C36,2,FALSE))</f>
      </c>
      <c r="G23" s="26">
        <f>IF(F23="","",CDT_BIA_ADJ!$C$4)</f>
      </c>
      <c r="H23" s="85"/>
      <c r="I23" s="85"/>
    </row>
    <row r="24" spans="2:9" ht="15" customHeight="1">
      <c r="B24" s="85"/>
      <c r="C24" s="61"/>
      <c r="D24" s="61"/>
      <c r="E24" s="86" t="s">
        <v>173</v>
      </c>
      <c r="F24" s="22">
        <f>IF(Geography!$H$2="Select CA","",VLOOKUP(Geography!$H$2,CDT_CE_ADJ!B4:C36,2,FALSE))</f>
      </c>
      <c r="G24" s="26">
        <f>IF(F24="","",CDT_CE_ADJ!$C$4)</f>
      </c>
      <c r="H24" s="85"/>
      <c r="I24" s="85"/>
    </row>
    <row r="25" spans="2:9" ht="15" customHeight="1">
      <c r="B25" s="85"/>
      <c r="C25" s="88"/>
      <c r="D25" s="88"/>
      <c r="E25" s="139" t="s">
        <v>133</v>
      </c>
      <c r="F25" s="61"/>
      <c r="G25" s="89"/>
      <c r="H25" s="85"/>
      <c r="I25" s="85"/>
    </row>
    <row r="26" spans="2:9" ht="15" customHeight="1">
      <c r="B26" s="85"/>
      <c r="C26" s="61"/>
      <c r="D26" s="61"/>
      <c r="E26" s="139" t="s">
        <v>161</v>
      </c>
      <c r="F26" s="61"/>
      <c r="G26" s="89"/>
      <c r="H26" s="85"/>
      <c r="I26" s="85"/>
    </row>
    <row r="27" spans="2:9" ht="15" customHeight="1">
      <c r="B27" s="85"/>
      <c r="C27" s="61"/>
      <c r="D27" s="61"/>
      <c r="E27" s="140" t="s">
        <v>134</v>
      </c>
      <c r="F27" s="88"/>
      <c r="G27" s="88"/>
      <c r="H27" s="85"/>
      <c r="I27" s="85"/>
    </row>
    <row r="28" spans="2:9" ht="15" customHeight="1">
      <c r="B28" s="85"/>
      <c r="C28" s="90"/>
      <c r="D28" s="90"/>
      <c r="E28" s="90"/>
      <c r="F28" s="90"/>
      <c r="G28" s="90"/>
      <c r="H28" s="85"/>
      <c r="I28" s="85"/>
    </row>
    <row r="29" ht="15" customHeight="1">
      <c r="G29" s="96"/>
    </row>
    <row r="30" ht="15" customHeight="1">
      <c r="G30" s="96"/>
    </row>
    <row r="31" ht="15" customHeight="1">
      <c r="G31" s="96"/>
    </row>
    <row r="32" ht="15" customHeight="1">
      <c r="G32" s="96"/>
    </row>
    <row r="33" ht="15" customHeight="1">
      <c r="G33" s="96"/>
    </row>
    <row r="34" ht="15" customHeight="1">
      <c r="G34" s="96"/>
    </row>
  </sheetData>
  <sheetProtection password="C6C8" sheet="1" objects="1" scenarios="1" selectLockedCells="1" selectUnlockedCells="1"/>
  <printOptions/>
  <pageMargins left="0.7086614173228347" right="0.7086614173228347" top="0.7480314960629921" bottom="0.7480314960629921" header="0.31496062992125984" footer="0.31496062992125984"/>
  <pageSetup firstPageNumber="5" useFirstPageNumber="1" fitToHeight="1" fitToWidth="1" horizontalDpi="1200" verticalDpi="1200" orientation="landscape" paperSize="9" scale="88" r:id="rId3"/>
  <headerFooter alignWithMargins="0">
    <oddFooter>&amp;C&amp;"Arial,Regular"&amp;P</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B1:BV224"/>
  <sheetViews>
    <sheetView showGridLines="0" showRowColHeaders="0" zoomScaleSheetLayoutView="100" zoomScalePageLayoutView="0" workbookViewId="0" topLeftCell="A4">
      <selection activeCell="A1" sqref="A1"/>
    </sheetView>
  </sheetViews>
  <sheetFormatPr defaultColWidth="2.8515625" defaultRowHeight="15"/>
  <cols>
    <col min="1" max="1" width="0.9921875" style="68" customWidth="1"/>
    <col min="2" max="2" width="8.7109375" style="68" customWidth="1"/>
    <col min="3" max="13" width="11.421875" style="68" customWidth="1"/>
    <col min="14" max="14" width="3.00390625" style="68" bestFit="1" customWidth="1"/>
    <col min="15" max="15" width="1.421875" style="68" customWidth="1"/>
    <col min="16" max="74" width="2.8515625" style="68" customWidth="1"/>
    <col min="75" max="75" width="9.57421875" style="68" customWidth="1"/>
    <col min="76" max="16384" width="2.8515625" style="68" customWidth="1"/>
  </cols>
  <sheetData>
    <row r="1" spans="2:14" ht="24" customHeight="1">
      <c r="B1" s="187" t="str">
        <f>IF('Front Page'!$B$3=1,"Please select a Council Area from the front page","")</f>
        <v>Please select a Council Area from the front page</v>
      </c>
      <c r="C1" s="187"/>
      <c r="D1" s="187"/>
      <c r="E1" s="187"/>
      <c r="F1" s="187"/>
      <c r="G1" s="187"/>
      <c r="H1" s="187"/>
      <c r="I1" s="187"/>
      <c r="J1" s="187"/>
      <c r="K1" s="187"/>
      <c r="L1" s="187"/>
      <c r="M1" s="187"/>
      <c r="N1" s="187"/>
    </row>
    <row r="2" spans="2:27" ht="15.75" customHeight="1">
      <c r="B2" s="8" t="str">
        <f>Geography!$F$3</f>
        <v>2011 Census QA Pack - Select CA</v>
      </c>
      <c r="C2"/>
      <c r="D2"/>
      <c r="E2"/>
      <c r="F2"/>
      <c r="G2"/>
      <c r="H2"/>
      <c r="I2"/>
      <c r="J2"/>
      <c r="K2"/>
      <c r="L2"/>
      <c r="M2"/>
      <c r="N2"/>
      <c r="P2" s="82"/>
      <c r="Q2" s="82"/>
      <c r="R2" s="82"/>
      <c r="S2" s="82"/>
      <c r="T2" s="82"/>
      <c r="U2" s="82"/>
      <c r="V2" s="82"/>
      <c r="W2" s="82"/>
      <c r="X2" s="82"/>
      <c r="Y2" s="82"/>
      <c r="Z2" s="82"/>
      <c r="AA2" s="82"/>
    </row>
    <row r="3" spans="2:27" ht="15" customHeight="1">
      <c r="B3" s="9" t="s">
        <v>14</v>
      </c>
      <c r="C3"/>
      <c r="D3"/>
      <c r="E3"/>
      <c r="F3"/>
      <c r="G3"/>
      <c r="H3"/>
      <c r="I3"/>
      <c r="J3"/>
      <c r="K3"/>
      <c r="L3"/>
      <c r="M3"/>
      <c r="N3"/>
      <c r="P3" s="82"/>
      <c r="Q3" s="82"/>
      <c r="R3" s="82"/>
      <c r="S3" s="82"/>
      <c r="T3" s="82"/>
      <c r="U3" s="82"/>
      <c r="V3" s="82"/>
      <c r="W3" s="82"/>
      <c r="X3" s="82"/>
      <c r="Y3" s="82"/>
      <c r="Z3" s="82"/>
      <c r="AA3" s="82"/>
    </row>
    <row r="4" spans="2:27" ht="18" customHeight="1">
      <c r="B4" s="5" t="str">
        <f>Geography!F5</f>
        <v>All persons - Select CA</v>
      </c>
      <c r="C4"/>
      <c r="D4"/>
      <c r="E4"/>
      <c r="F4"/>
      <c r="G4"/>
      <c r="H4"/>
      <c r="I4"/>
      <c r="J4"/>
      <c r="K4"/>
      <c r="L4"/>
      <c r="M4"/>
      <c r="N4"/>
      <c r="P4" s="82"/>
      <c r="Q4" s="82"/>
      <c r="R4" s="82"/>
      <c r="S4" s="82"/>
      <c r="T4" s="82"/>
      <c r="U4" s="82"/>
      <c r="V4" s="82"/>
      <c r="W4" s="82"/>
      <c r="X4" s="82"/>
      <c r="Y4" s="82"/>
      <c r="Z4" s="82"/>
      <c r="AA4" s="82"/>
    </row>
    <row r="5" spans="2:27" ht="15" customHeight="1">
      <c r="B5"/>
      <c r="C5"/>
      <c r="D5"/>
      <c r="E5"/>
      <c r="F5"/>
      <c r="G5"/>
      <c r="H5"/>
      <c r="I5"/>
      <c r="J5"/>
      <c r="K5"/>
      <c r="L5"/>
      <c r="M5"/>
      <c r="N5"/>
      <c r="P5" s="82"/>
      <c r="Q5" s="82"/>
      <c r="R5" s="82"/>
      <c r="S5" s="82"/>
      <c r="T5" s="82"/>
      <c r="U5" s="82"/>
      <c r="V5" s="82"/>
      <c r="W5" s="82"/>
      <c r="X5" s="82"/>
      <c r="Y5" s="82"/>
      <c r="Z5" s="82"/>
      <c r="AA5" s="82"/>
    </row>
    <row r="6" spans="2:26" ht="67.5" customHeight="1">
      <c r="B6" s="24" t="s">
        <v>88</v>
      </c>
      <c r="C6" s="15" t="s">
        <v>15</v>
      </c>
      <c r="D6" s="15" t="s">
        <v>16</v>
      </c>
      <c r="E6" s="16" t="s">
        <v>17</v>
      </c>
      <c r="F6" s="16" t="s">
        <v>80</v>
      </c>
      <c r="G6" s="16" t="s">
        <v>138</v>
      </c>
      <c r="H6" s="16" t="s">
        <v>139</v>
      </c>
      <c r="I6" s="121" t="s">
        <v>105</v>
      </c>
      <c r="J6" s="156"/>
      <c r="K6" s="156"/>
      <c r="L6"/>
      <c r="M6" s="31"/>
      <c r="N6" s="31"/>
      <c r="O6" s="119"/>
      <c r="P6" s="82"/>
      <c r="Q6" s="82"/>
      <c r="R6" s="82"/>
      <c r="S6" s="82"/>
      <c r="T6" s="82"/>
      <c r="U6" s="82"/>
      <c r="V6" s="82"/>
      <c r="W6" s="82"/>
      <c r="X6" s="82"/>
      <c r="Y6" s="82"/>
      <c r="Z6" s="82"/>
    </row>
    <row r="7" spans="2:26" ht="15">
      <c r="B7" s="25" t="s">
        <v>86</v>
      </c>
      <c r="C7" s="149">
        <f>IF('Front Page'!$B$3=1,"",VLOOKUP(Geography!$H$2,'CENSUS COUNT'!$B$70:$U$102,Geography!M2,FALSE))</f>
      </c>
      <c r="D7" s="149">
        <f>IF('Front Page'!$B$3=1,"",VLOOKUP(Geography!$H$2,ESTM_ADJ!$B$70:$U$102,Geography!M2,FALSE))</f>
      </c>
      <c r="E7" s="149">
        <f>IF('Front Page'!$B$3=1,"",VLOOKUP(Geography!$H$2,CDE!$B$70:$U$102,Geography!M2,FALSE))</f>
      </c>
      <c r="F7" s="149">
        <f>IF('Front Page'!$B$3=1,"",VLOOKUP(Geography!$H$2,NHSCR!$B$70:$U$102,Geography!M2,FALSE))</f>
      </c>
      <c r="G7" s="149">
        <f>IF('Front Page'!$B$3=1,"",VLOOKUP(Geography!$H$2,'CB'!$B$70:$U$102,Geography!M2,FALSE))</f>
      </c>
      <c r="H7" s="33" t="e">
        <v>#N/A</v>
      </c>
      <c r="I7" s="153">
        <f>IF('Front Page'!$B$3=1,"",VLOOKUP(Geography!$H$2,'RESPONSE RATES'!$B$70:$U$102,Geography!M2,FALSE))</f>
      </c>
      <c r="J7" s="156"/>
      <c r="K7" s="156"/>
      <c r="L7"/>
      <c r="M7" s="31"/>
      <c r="N7" s="31"/>
      <c r="O7" s="119"/>
      <c r="P7" s="82"/>
      <c r="Q7" s="82"/>
      <c r="R7" s="82"/>
      <c r="S7" s="82"/>
      <c r="T7" s="82"/>
      <c r="U7" s="82"/>
      <c r="V7" s="82"/>
      <c r="W7" s="82"/>
      <c r="X7" s="82"/>
      <c r="Y7" s="82"/>
      <c r="Z7" s="82"/>
    </row>
    <row r="8" spans="2:26" ht="15">
      <c r="B8" s="25" t="s">
        <v>89</v>
      </c>
      <c r="C8" s="149">
        <f>IF('Front Page'!$B$3=1,"",VLOOKUP(Geography!$H$2,'CENSUS COUNT'!$B$70:$U$102,Geography!M3,FALSE))</f>
      </c>
      <c r="D8" s="149">
        <f>IF('Front Page'!$B$3=1,"",VLOOKUP(Geography!$H$2,ESTM_ADJ!$B$70:$U$102,Geography!M3,FALSE))</f>
      </c>
      <c r="E8" s="149">
        <f>IF('Front Page'!$B$3=1,"",VLOOKUP(Geography!$H$2,CDE!$B$70:$U$102,Geography!M3,FALSE))</f>
      </c>
      <c r="F8" s="149">
        <f>IF('Front Page'!$B$3=1,"",VLOOKUP(Geography!$H$2,NHSCR!$B$70:$U$102,Geography!M3,FALSE))</f>
      </c>
      <c r="G8" s="149">
        <f>IF('Front Page'!$B$3=1,"",VLOOKUP(Geography!$H$2,'CB'!$B$70:$U$102,Geography!M3,FALSE))</f>
      </c>
      <c r="H8" s="33" t="e">
        <v>#N/A</v>
      </c>
      <c r="I8" s="153">
        <f>IF('Front Page'!$B$3=1,"",VLOOKUP(Geography!$H$2,'RESPONSE RATES'!$B$70:$U$102,Geography!M3,FALSE))</f>
      </c>
      <c r="J8" s="156"/>
      <c r="K8" s="156"/>
      <c r="L8" s="156"/>
      <c r="M8" s="31"/>
      <c r="N8" s="31"/>
      <c r="O8" s="119"/>
      <c r="P8" s="82"/>
      <c r="Q8" s="82"/>
      <c r="R8" s="82"/>
      <c r="S8" s="82"/>
      <c r="T8" s="82"/>
      <c r="U8" s="82"/>
      <c r="V8" s="82"/>
      <c r="W8" s="82"/>
      <c r="X8" s="82"/>
      <c r="Y8" s="82"/>
      <c r="Z8" s="82"/>
    </row>
    <row r="9" spans="2:36" ht="15">
      <c r="B9" s="25" t="s">
        <v>90</v>
      </c>
      <c r="C9" s="149">
        <f>IF('Front Page'!$B$3=1,"",VLOOKUP(Geography!$H$2,'CENSUS COUNT'!$B$70:$U$102,Geography!M4,FALSE))</f>
      </c>
      <c r="D9" s="149">
        <f>IF('Front Page'!$B$3=1,"",VLOOKUP(Geography!$H$2,ESTM_ADJ!$B$70:$U$102,Geography!M4,FALSE))</f>
      </c>
      <c r="E9" s="149">
        <f>IF('Front Page'!$B$3=1,"",VLOOKUP(Geography!$H$2,CDE!$B$70:$U$102,Geography!M4,FALSE))</f>
      </c>
      <c r="F9" s="149">
        <f>IF('Front Page'!$B$3=1,"",VLOOKUP(Geography!$H$2,NHSCR!$B$70:$U$102,Geography!M4,FALSE))</f>
      </c>
      <c r="G9" s="149">
        <f>IF('Front Page'!$B$3=1,"",VLOOKUP(Geography!$H$2,'CB'!$B$70:$U$102,Geography!M4,FALSE))</f>
      </c>
      <c r="H9" s="33" t="e">
        <v>#N/A</v>
      </c>
      <c r="I9" s="153">
        <f>IF('Front Page'!$B$3=1,"",VLOOKUP(Geography!$H$2,'RESPONSE RATES'!$B$70:$U$102,Geography!M4,FALSE))</f>
      </c>
      <c r="J9" s="156"/>
      <c r="K9" s="156"/>
      <c r="L9" s="156"/>
      <c r="M9" s="32"/>
      <c r="N9" s="31"/>
      <c r="O9" s="119"/>
      <c r="P9" s="82"/>
      <c r="Q9" s="82"/>
      <c r="R9" s="82"/>
      <c r="S9" s="82"/>
      <c r="T9" s="82"/>
      <c r="U9" s="82"/>
      <c r="V9" s="82"/>
      <c r="W9" s="82"/>
      <c r="X9" s="82"/>
      <c r="Y9" s="82"/>
      <c r="Z9" s="82"/>
      <c r="AA9" s="82"/>
      <c r="AB9" s="82"/>
      <c r="AC9" s="82"/>
      <c r="AD9" s="82"/>
      <c r="AE9" s="82"/>
      <c r="AF9" s="82"/>
      <c r="AG9" s="82"/>
      <c r="AH9" s="82"/>
      <c r="AI9" s="82"/>
      <c r="AJ9" s="82"/>
    </row>
    <row r="10" spans="2:36" ht="15">
      <c r="B10" s="25" t="s">
        <v>91</v>
      </c>
      <c r="C10" s="149">
        <f>IF('Front Page'!$B$3=1,"",VLOOKUP(Geography!$H$2,'CENSUS COUNT'!$B$70:$U$102,Geography!M5,FALSE))</f>
      </c>
      <c r="D10" s="149">
        <f>IF('Front Page'!$B$3=1,"",VLOOKUP(Geography!$H$2,ESTM_ADJ!$B$70:$U$102,Geography!M5,FALSE))</f>
      </c>
      <c r="E10" s="149">
        <f>IF('Front Page'!$B$3=1,"",VLOOKUP(Geography!$H$2,CDE!$B$70:$U$102,Geography!M5,FALSE))</f>
      </c>
      <c r="F10" s="149">
        <f>IF('Front Page'!$B$3=1,"",VLOOKUP(Geography!$H$2,NHSCR!$B$70:$U$102,Geography!M5,FALSE))</f>
      </c>
      <c r="G10" s="33" t="e">
        <v>#N/A</v>
      </c>
      <c r="H10" s="33" t="e">
        <v>#N/A</v>
      </c>
      <c r="I10" s="153">
        <f>IF('Front Page'!$B$3=1,"",VLOOKUP(Geography!$H$2,'RESPONSE RATES'!$B$70:$U$102,Geography!M5,FALSE))</f>
      </c>
      <c r="J10" s="156"/>
      <c r="K10" s="156"/>
      <c r="L10" s="156"/>
      <c r="M10" s="32"/>
      <c r="N10" s="31"/>
      <c r="O10" s="119"/>
      <c r="P10" s="82"/>
      <c r="Q10" s="82"/>
      <c r="R10" s="82"/>
      <c r="S10" s="82"/>
      <c r="T10" s="82"/>
      <c r="U10" s="82"/>
      <c r="V10" s="82"/>
      <c r="W10" s="82"/>
      <c r="X10" s="82"/>
      <c r="Y10" s="82"/>
      <c r="Z10" s="82"/>
      <c r="AA10" s="82"/>
      <c r="AB10" s="82"/>
      <c r="AC10" s="82"/>
      <c r="AD10" s="82"/>
      <c r="AE10" s="82"/>
      <c r="AF10" s="82"/>
      <c r="AG10" s="82"/>
      <c r="AH10" s="82"/>
      <c r="AI10" s="82"/>
      <c r="AJ10" s="82"/>
    </row>
    <row r="11" spans="2:74" ht="15">
      <c r="B11" s="25" t="s">
        <v>92</v>
      </c>
      <c r="C11" s="149">
        <f>IF('Front Page'!$B$3=1,"",VLOOKUP(Geography!$H$2,'CENSUS COUNT'!$B$70:$U$102,Geography!M6,FALSE))</f>
      </c>
      <c r="D11" s="149">
        <f>IF('Front Page'!$B$3=1,"",VLOOKUP(Geography!$H$2,ESTM_ADJ!$B$70:$U$102,Geography!M6,FALSE))</f>
      </c>
      <c r="E11" s="149">
        <f>IF('Front Page'!$B$3=1,"",VLOOKUP(Geography!$H$2,CDE!$B$70:$U$102,Geography!M6,FALSE))</f>
      </c>
      <c r="F11" s="149">
        <f>IF('Front Page'!$B$3=1,"",VLOOKUP(Geography!$H$2,NHSCR!$B$70:$U$102,Geography!M6,FALSE))</f>
      </c>
      <c r="G11" s="33" t="e">
        <v>#N/A</v>
      </c>
      <c r="H11" s="33" t="e">
        <v>#N/A</v>
      </c>
      <c r="I11" s="153">
        <f>IF('Front Page'!$B$3=1,"",VLOOKUP(Geography!$H$2,'RESPONSE RATES'!$B$70:$U$102,Geography!M6,FALSE))</f>
      </c>
      <c r="J11" s="156"/>
      <c r="K11" s="156"/>
      <c r="L11" s="156"/>
      <c r="M11" s="32"/>
      <c r="N11" s="31"/>
      <c r="O11" s="119"/>
      <c r="P11" s="82"/>
      <c r="Q11" s="82"/>
      <c r="R11" s="82"/>
      <c r="S11" s="82"/>
      <c r="T11" s="82"/>
      <c r="U11" s="82"/>
      <c r="V11" s="82"/>
      <c r="W11" s="82"/>
      <c r="X11" s="82"/>
      <c r="Y11" s="82"/>
      <c r="Z11" s="82"/>
      <c r="AA11" s="82"/>
      <c r="AB11" s="82"/>
      <c r="AC11" s="82"/>
      <c r="AD11" s="82"/>
      <c r="AE11" s="82"/>
      <c r="AF11" s="82"/>
      <c r="AG11" s="82"/>
      <c r="AH11" s="82"/>
      <c r="AI11" s="82"/>
      <c r="AJ11" s="82"/>
      <c r="BV11" s="83"/>
    </row>
    <row r="12" spans="2:36" ht="15">
      <c r="B12" s="25" t="s">
        <v>93</v>
      </c>
      <c r="C12" s="149">
        <f>IF('Front Page'!$B$3=1,"",VLOOKUP(Geography!$H$2,'CENSUS COUNT'!$B$70:$U$102,Geography!M7,FALSE))</f>
      </c>
      <c r="D12" s="149">
        <f>IF('Front Page'!$B$3=1,"",VLOOKUP(Geography!$H$2,ESTM_ADJ!$B$70:$U$102,Geography!M7,FALSE))</f>
      </c>
      <c r="E12" s="149">
        <f>IF('Front Page'!$B$3=1,"",VLOOKUP(Geography!$H$2,CDE!$B$70:$U$102,Geography!M7,FALSE))</f>
      </c>
      <c r="F12" s="149">
        <f>IF('Front Page'!$B$3=1,"",VLOOKUP(Geography!$H$2,NHSCR!$B$70:$U$102,Geography!M7,FALSE))</f>
      </c>
      <c r="G12" s="33" t="e">
        <v>#N/A</v>
      </c>
      <c r="H12" s="33" t="e">
        <v>#N/A</v>
      </c>
      <c r="I12" s="153">
        <f>IF('Front Page'!$B$3=1,"",VLOOKUP(Geography!$H$2,'RESPONSE RATES'!$B$70:$U$102,Geography!M7,FALSE))</f>
      </c>
      <c r="J12" s="156"/>
      <c r="K12" s="156"/>
      <c r="L12" s="156"/>
      <c r="M12" s="32"/>
      <c r="N12" s="31"/>
      <c r="O12" s="119"/>
      <c r="P12" s="82"/>
      <c r="Q12" s="82"/>
      <c r="R12" s="82"/>
      <c r="S12" s="82"/>
      <c r="T12" s="82"/>
      <c r="U12" s="82"/>
      <c r="V12" s="82"/>
      <c r="W12" s="82"/>
      <c r="X12" s="82"/>
      <c r="Y12" s="82"/>
      <c r="Z12" s="82"/>
      <c r="AA12" s="82"/>
      <c r="AB12" s="82"/>
      <c r="AC12" s="82"/>
      <c r="AD12" s="82"/>
      <c r="AE12" s="82"/>
      <c r="AF12" s="82"/>
      <c r="AG12" s="82"/>
      <c r="AH12" s="82"/>
      <c r="AI12" s="82"/>
      <c r="AJ12" s="82"/>
    </row>
    <row r="13" spans="2:74" ht="15" customHeight="1">
      <c r="B13" s="25" t="s">
        <v>94</v>
      </c>
      <c r="C13" s="149">
        <f>IF('Front Page'!$B$3=1,"",VLOOKUP(Geography!$H$2,'CENSUS COUNT'!$B$70:$U$102,Geography!M8,FALSE))</f>
      </c>
      <c r="D13" s="149">
        <f>IF('Front Page'!$B$3=1,"",VLOOKUP(Geography!$H$2,ESTM_ADJ!$B$70:$U$102,Geography!M8,FALSE))</f>
      </c>
      <c r="E13" s="149">
        <f>IF('Front Page'!$B$3=1,"",VLOOKUP(Geography!$H$2,CDE!$B$70:$U$102,Geography!M8,FALSE))</f>
      </c>
      <c r="F13" s="149">
        <f>IF('Front Page'!$B$3=1,"",VLOOKUP(Geography!$H$2,NHSCR!$B$70:$U$102,Geography!M8,FALSE))</f>
      </c>
      <c r="G13" s="33" t="e">
        <v>#N/A</v>
      </c>
      <c r="H13" s="33" t="e">
        <v>#N/A</v>
      </c>
      <c r="I13" s="153">
        <f>IF('Front Page'!$B$3=1,"",VLOOKUP(Geography!$H$2,'RESPONSE RATES'!$B$70:$U$102,Geography!M8,FALSE))</f>
      </c>
      <c r="J13" s="156"/>
      <c r="K13" s="156"/>
      <c r="L13" s="156"/>
      <c r="M13" s="32"/>
      <c r="N13" s="31"/>
      <c r="O13" s="119"/>
      <c r="P13" s="82"/>
      <c r="Q13" s="82"/>
      <c r="R13" s="82"/>
      <c r="S13" s="82"/>
      <c r="T13" s="82"/>
      <c r="U13" s="82"/>
      <c r="V13" s="82"/>
      <c r="W13" s="82"/>
      <c r="X13" s="82"/>
      <c r="Y13" s="82"/>
      <c r="Z13" s="82"/>
      <c r="AA13" s="82"/>
      <c r="AB13" s="82"/>
      <c r="AC13" s="82"/>
      <c r="AD13" s="82"/>
      <c r="AE13" s="82"/>
      <c r="AF13" s="82"/>
      <c r="AG13" s="82"/>
      <c r="AH13" s="82"/>
      <c r="AI13" s="82"/>
      <c r="AJ13" s="82"/>
      <c r="BV13" s="84">
        <f>'Front Page'!$C$3</f>
        <v>1</v>
      </c>
    </row>
    <row r="14" spans="2:36" ht="15">
      <c r="B14" s="25" t="s">
        <v>95</v>
      </c>
      <c r="C14" s="149">
        <f>IF('Front Page'!$B$3=1,"",VLOOKUP(Geography!$H$2,'CENSUS COUNT'!$B$70:$U$102,Geography!M9,FALSE))</f>
      </c>
      <c r="D14" s="149">
        <f>IF('Front Page'!$B$3=1,"",VLOOKUP(Geography!$H$2,ESTM_ADJ!$B$70:$U$102,Geography!M9,FALSE))</f>
      </c>
      <c r="E14" s="149">
        <f>IF('Front Page'!$B$3=1,"",VLOOKUP(Geography!$H$2,CDE!$B$70:$U$102,Geography!M9,FALSE))</f>
      </c>
      <c r="F14" s="149">
        <f>IF('Front Page'!$B$3=1,"",VLOOKUP(Geography!$H$2,NHSCR!$B$70:$U$102,Geography!M9,FALSE))</f>
      </c>
      <c r="G14" s="33" t="e">
        <v>#N/A</v>
      </c>
      <c r="H14" s="33" t="e">
        <v>#N/A</v>
      </c>
      <c r="I14" s="153">
        <f>IF('Front Page'!$B$3=1,"",VLOOKUP(Geography!$H$2,'RESPONSE RATES'!$B$70:$U$102,Geography!M9,FALSE))</f>
      </c>
      <c r="J14" s="156"/>
      <c r="K14" s="156"/>
      <c r="L14" s="156"/>
      <c r="M14" s="32"/>
      <c r="N14" s="31"/>
      <c r="O14" s="119"/>
      <c r="P14" s="82"/>
      <c r="Q14" s="82"/>
      <c r="R14" s="82"/>
      <c r="S14" s="82"/>
      <c r="T14" s="82"/>
      <c r="U14" s="82"/>
      <c r="V14" s="82"/>
      <c r="W14" s="82"/>
      <c r="X14" s="82"/>
      <c r="Y14" s="82"/>
      <c r="Z14" s="82"/>
      <c r="AA14" s="82"/>
      <c r="AB14" s="82"/>
      <c r="AC14" s="82"/>
      <c r="AD14" s="82"/>
      <c r="AE14" s="82"/>
      <c r="AF14" s="82"/>
      <c r="AG14" s="82"/>
      <c r="AH14" s="82"/>
      <c r="AI14" s="82"/>
      <c r="AJ14" s="82"/>
    </row>
    <row r="15" spans="2:36" ht="15">
      <c r="B15" s="25" t="s">
        <v>96</v>
      </c>
      <c r="C15" s="149">
        <f>IF('Front Page'!$B$3=1,"",VLOOKUP(Geography!$H$2,'CENSUS COUNT'!$B$70:$U$102,Geography!M10,FALSE))</f>
      </c>
      <c r="D15" s="149">
        <f>IF('Front Page'!$B$3=1,"",VLOOKUP(Geography!$H$2,ESTM_ADJ!$B$70:$U$102,Geography!M10,FALSE))</f>
      </c>
      <c r="E15" s="149">
        <f>IF('Front Page'!$B$3=1,"",VLOOKUP(Geography!$H$2,CDE!$B$70:$U$102,Geography!M10,FALSE))</f>
      </c>
      <c r="F15" s="149">
        <f>IF('Front Page'!$B$3=1,"",VLOOKUP(Geography!$H$2,NHSCR!$B$70:$U$102,Geography!M10,FALSE))</f>
      </c>
      <c r="G15" s="33" t="e">
        <v>#N/A</v>
      </c>
      <c r="H15" s="33" t="e">
        <v>#N/A</v>
      </c>
      <c r="I15" s="153">
        <f>IF('Front Page'!$B$3=1,"",VLOOKUP(Geography!$H$2,'RESPONSE RATES'!$B$70:$U$102,Geography!M10,FALSE))</f>
      </c>
      <c r="J15" s="156"/>
      <c r="K15" s="156"/>
      <c r="L15" s="156"/>
      <c r="M15" s="32"/>
      <c r="N15" s="31"/>
      <c r="O15" s="119"/>
      <c r="P15" s="82"/>
      <c r="Q15" s="82"/>
      <c r="R15" s="82"/>
      <c r="S15" s="82"/>
      <c r="T15" s="82"/>
      <c r="U15" s="82"/>
      <c r="V15" s="82"/>
      <c r="W15" s="82"/>
      <c r="X15" s="82"/>
      <c r="Y15" s="82"/>
      <c r="Z15" s="82"/>
      <c r="AA15" s="82"/>
      <c r="AB15" s="82"/>
      <c r="AC15" s="82"/>
      <c r="AD15" s="82"/>
      <c r="AE15" s="82"/>
      <c r="AF15" s="82"/>
      <c r="AG15" s="82"/>
      <c r="AH15" s="82"/>
      <c r="AI15" s="82"/>
      <c r="AJ15" s="82"/>
    </row>
    <row r="16" spans="2:36" ht="15">
      <c r="B16" s="25" t="s">
        <v>97</v>
      </c>
      <c r="C16" s="149">
        <f>IF('Front Page'!$B$3=1,"",VLOOKUP(Geography!$H$2,'CENSUS COUNT'!$B$70:$U$102,Geography!M11,FALSE))</f>
      </c>
      <c r="D16" s="149">
        <f>IF('Front Page'!$B$3=1,"",VLOOKUP(Geography!$H$2,ESTM_ADJ!$B$70:$U$102,Geography!M11,FALSE))</f>
      </c>
      <c r="E16" s="149">
        <f>IF('Front Page'!$B$3=1,"",VLOOKUP(Geography!$H$2,CDE!$B$70:$U$102,Geography!M11,FALSE))</f>
      </c>
      <c r="F16" s="149">
        <f>IF('Front Page'!$B$3=1,"",VLOOKUP(Geography!$H$2,NHSCR!$B$70:$U$102,Geography!M11,FALSE))</f>
      </c>
      <c r="G16" s="33" t="e">
        <v>#N/A</v>
      </c>
      <c r="H16" s="33" t="e">
        <v>#N/A</v>
      </c>
      <c r="I16" s="153">
        <f>IF('Front Page'!$B$3=1,"",VLOOKUP(Geography!$H$2,'RESPONSE RATES'!$B$70:$U$102,Geography!M11,FALSE))</f>
      </c>
      <c r="J16" s="156"/>
      <c r="K16" s="156"/>
      <c r="L16" s="156"/>
      <c r="M16" s="32"/>
      <c r="N16" s="31"/>
      <c r="O16" s="119"/>
      <c r="P16" s="82"/>
      <c r="Q16" s="82"/>
      <c r="R16" s="82"/>
      <c r="S16" s="82"/>
      <c r="T16" s="82"/>
      <c r="U16" s="82"/>
      <c r="V16" s="82"/>
      <c r="W16" s="82"/>
      <c r="X16" s="82"/>
      <c r="Y16" s="82"/>
      <c r="Z16" s="82"/>
      <c r="AA16" s="82"/>
      <c r="AB16" s="82"/>
      <c r="AC16" s="82"/>
      <c r="AD16" s="82"/>
      <c r="AE16" s="82"/>
      <c r="AF16" s="82"/>
      <c r="AG16" s="82"/>
      <c r="AH16" s="82"/>
      <c r="AI16" s="82"/>
      <c r="AJ16" s="82"/>
    </row>
    <row r="17" spans="2:36" ht="15">
      <c r="B17" s="25" t="s">
        <v>98</v>
      </c>
      <c r="C17" s="149">
        <f>IF('Front Page'!$B$3=1,"",VLOOKUP(Geography!$H$2,'CENSUS COUNT'!$B$70:$U$102,Geography!M12,FALSE))</f>
      </c>
      <c r="D17" s="149">
        <f>IF('Front Page'!$B$3=1,"",VLOOKUP(Geography!$H$2,ESTM_ADJ!$B$70:$U$102,Geography!M12,FALSE))</f>
      </c>
      <c r="E17" s="149">
        <f>IF('Front Page'!$B$3=1,"",VLOOKUP(Geography!$H$2,CDE!$B$70:$U$102,Geography!M12,FALSE))</f>
      </c>
      <c r="F17" s="149">
        <f>IF('Front Page'!$B$3=1,"",VLOOKUP(Geography!$H$2,NHSCR!$B$70:$U$102,Geography!M12,FALSE))</f>
      </c>
      <c r="G17" s="33" t="e">
        <v>#N/A</v>
      </c>
      <c r="H17" s="33" t="e">
        <v>#N/A</v>
      </c>
      <c r="I17" s="153">
        <f>IF('Front Page'!$B$3=1,"",VLOOKUP(Geography!$H$2,'RESPONSE RATES'!$B$70:$U$102,Geography!M12,FALSE))</f>
      </c>
      <c r="J17" s="156"/>
      <c r="K17" s="156"/>
      <c r="L17" s="156"/>
      <c r="M17" s="32"/>
      <c r="N17" s="31"/>
      <c r="O17" s="119"/>
      <c r="P17" s="82"/>
      <c r="Q17" s="82"/>
      <c r="R17" s="82"/>
      <c r="S17" s="82"/>
      <c r="T17" s="82"/>
      <c r="U17" s="82"/>
      <c r="V17" s="82"/>
      <c r="W17" s="82"/>
      <c r="X17" s="82"/>
      <c r="Y17" s="82"/>
      <c r="Z17" s="82"/>
      <c r="AA17" s="82"/>
      <c r="AB17" s="82"/>
      <c r="AC17" s="82"/>
      <c r="AD17" s="82"/>
      <c r="AE17" s="82"/>
      <c r="AF17" s="82"/>
      <c r="AG17" s="82"/>
      <c r="AH17" s="82"/>
      <c r="AI17" s="82"/>
      <c r="AJ17" s="82"/>
    </row>
    <row r="18" spans="2:36" ht="15">
      <c r="B18" s="25" t="s">
        <v>99</v>
      </c>
      <c r="C18" s="149">
        <f>IF('Front Page'!$B$3=1,"",VLOOKUP(Geography!$H$2,'CENSUS COUNT'!$B$70:$U$102,Geography!M13,FALSE))</f>
      </c>
      <c r="D18" s="149">
        <f>IF('Front Page'!$B$3=1,"",VLOOKUP(Geography!$H$2,ESTM_ADJ!$B$70:$U$102,Geography!M13,FALSE))</f>
      </c>
      <c r="E18" s="149">
        <f>IF('Front Page'!$B$3=1,"",VLOOKUP(Geography!$H$2,CDE!$B$70:$U$102,Geography!M13,FALSE))</f>
      </c>
      <c r="F18" s="149">
        <f>IF('Front Page'!$B$3=1,"",VLOOKUP(Geography!$H$2,NHSCR!$B$70:$U$102,Geography!M13,FALSE))</f>
      </c>
      <c r="G18" s="33" t="e">
        <v>#N/A</v>
      </c>
      <c r="H18" s="33" t="e">
        <v>#N/A</v>
      </c>
      <c r="I18" s="153">
        <f>IF('Front Page'!$B$3=1,"",VLOOKUP(Geography!$H$2,'RESPONSE RATES'!$B$70:$U$102,Geography!M13,FALSE))</f>
      </c>
      <c r="J18" s="156"/>
      <c r="K18" s="156"/>
      <c r="L18" s="156"/>
      <c r="M18" s="32"/>
      <c r="N18" s="31"/>
      <c r="O18" s="119"/>
      <c r="P18" s="82"/>
      <c r="Q18" s="82"/>
      <c r="R18" s="82"/>
      <c r="S18" s="82"/>
      <c r="T18" s="82"/>
      <c r="U18" s="82"/>
      <c r="V18" s="82"/>
      <c r="W18" s="82"/>
      <c r="X18" s="82"/>
      <c r="Y18" s="82"/>
      <c r="Z18" s="82"/>
      <c r="AA18" s="82"/>
      <c r="AB18" s="82"/>
      <c r="AC18" s="82"/>
      <c r="AD18" s="82"/>
      <c r="AE18" s="82"/>
      <c r="AF18" s="82"/>
      <c r="AG18" s="82"/>
      <c r="AH18" s="82"/>
      <c r="AI18" s="82"/>
      <c r="AJ18" s="82"/>
    </row>
    <row r="19" spans="2:36" ht="15">
      <c r="B19" s="25" t="s">
        <v>100</v>
      </c>
      <c r="C19" s="149">
        <f>IF('Front Page'!$B$3=1,"",VLOOKUP(Geography!$H$2,'CENSUS COUNT'!$B$70:$U$102,Geography!M14,FALSE))</f>
      </c>
      <c r="D19" s="149">
        <f>IF('Front Page'!$B$3=1,"",VLOOKUP(Geography!$H$2,ESTM_ADJ!$B$70:$U$102,Geography!M14,FALSE))</f>
      </c>
      <c r="E19" s="149">
        <f>IF('Front Page'!$B$3=1,"",VLOOKUP(Geography!$H$2,CDE!$B$70:$U$102,Geography!M14,FALSE))</f>
      </c>
      <c r="F19" s="149">
        <f>IF('Front Page'!$B$3=1,"",VLOOKUP(Geography!$H$2,NHSCR!$B$70:$U$102,Geography!M14,FALSE))</f>
      </c>
      <c r="G19" s="33" t="e">
        <v>#N/A</v>
      </c>
      <c r="H19" s="33" t="e">
        <v>#N/A</v>
      </c>
      <c r="I19" s="153">
        <f>IF('Front Page'!$B$3=1,"",VLOOKUP(Geography!$H$2,'RESPONSE RATES'!$B$70:$U$102,Geography!M14,FALSE))</f>
      </c>
      <c r="J19" s="156"/>
      <c r="K19" s="156"/>
      <c r="L19" s="156"/>
      <c r="M19" s="32"/>
      <c r="N19" s="31"/>
      <c r="O19" s="119"/>
      <c r="P19" s="82"/>
      <c r="Q19" s="82"/>
      <c r="R19" s="82"/>
      <c r="S19" s="82"/>
      <c r="T19" s="82"/>
      <c r="U19" s="82"/>
      <c r="V19" s="82"/>
      <c r="W19" s="82"/>
      <c r="X19" s="82"/>
      <c r="Y19" s="82"/>
      <c r="Z19" s="82"/>
      <c r="AA19" s="82"/>
      <c r="AB19" s="82"/>
      <c r="AC19" s="82"/>
      <c r="AD19" s="82"/>
      <c r="AE19" s="82"/>
      <c r="AF19" s="82"/>
      <c r="AG19" s="82"/>
      <c r="AH19" s="82"/>
      <c r="AI19" s="82"/>
      <c r="AJ19" s="82"/>
    </row>
    <row r="20" spans="2:36" ht="15">
      <c r="B20" s="25" t="s">
        <v>101</v>
      </c>
      <c r="C20" s="149">
        <f>IF('Front Page'!$B$3=1,"",VLOOKUP(Geography!$H$2,'CENSUS COUNT'!$B$70:$U$102,Geography!M15,FALSE))</f>
      </c>
      <c r="D20" s="149">
        <f>IF('Front Page'!$B$3=1,"",VLOOKUP(Geography!$H$2,ESTM_ADJ!$B$70:$U$102,Geography!M15,FALSE))</f>
      </c>
      <c r="E20" s="149">
        <f>IF('Front Page'!$B$3=1,"",VLOOKUP(Geography!$H$2,CDE!$B$70:$U$102,Geography!M15,FALSE))</f>
      </c>
      <c r="F20" s="149">
        <f>IF('Front Page'!$B$3=1,"",VLOOKUP(Geography!$H$2,NHSCR!$B$70:$U$102,Geography!M15,FALSE))</f>
      </c>
      <c r="G20" s="33" t="e">
        <v>#N/A</v>
      </c>
      <c r="H20" s="149">
        <f>IF('Front Page'!$B$3=1,"",VLOOKUP(Geography!$H$2,SUOP!$B$70:$U$102,Geography!M15,FALSE))</f>
      </c>
      <c r="I20" s="153">
        <f>IF('Front Page'!$B$3=1,"",VLOOKUP(Geography!$H$2,'RESPONSE RATES'!$B$70:$U$102,Geography!M15,FALSE))</f>
      </c>
      <c r="J20" s="156"/>
      <c r="K20" s="156"/>
      <c r="L20" s="156"/>
      <c r="M20" s="32"/>
      <c r="N20" s="31"/>
      <c r="O20" s="119"/>
      <c r="P20" s="82"/>
      <c r="Q20" s="82"/>
      <c r="R20" s="82"/>
      <c r="S20" s="82"/>
      <c r="T20" s="82"/>
      <c r="U20" s="82"/>
      <c r="V20" s="82"/>
      <c r="W20" s="82"/>
      <c r="X20" s="82"/>
      <c r="Y20" s="82"/>
      <c r="Z20" s="82"/>
      <c r="AA20" s="82"/>
      <c r="AB20" s="82"/>
      <c r="AC20" s="82"/>
      <c r="AD20" s="82"/>
      <c r="AE20" s="82"/>
      <c r="AF20" s="82"/>
      <c r="AG20" s="82"/>
      <c r="AH20" s="82"/>
      <c r="AI20" s="82"/>
      <c r="AJ20" s="82"/>
    </row>
    <row r="21" spans="2:36" ht="15">
      <c r="B21" s="25" t="s">
        <v>102</v>
      </c>
      <c r="C21" s="149">
        <f>IF('Front Page'!$B$3=1,"",VLOOKUP(Geography!$H$2,'CENSUS COUNT'!$B$70:$U$102,Geography!M16,FALSE))</f>
      </c>
      <c r="D21" s="149">
        <f>IF('Front Page'!$B$3=1,"",VLOOKUP(Geography!$H$2,ESTM_ADJ!$B$70:$U$102,Geography!M16,FALSE))</f>
      </c>
      <c r="E21" s="149">
        <f>IF('Front Page'!$B$3=1,"",VLOOKUP(Geography!$H$2,CDE!$B$70:$U$102,Geography!M16,FALSE))</f>
      </c>
      <c r="F21" s="149">
        <f>IF('Front Page'!$B$3=1,"",VLOOKUP(Geography!$H$2,NHSCR!$B$70:$U$102,Geography!M16,FALSE))</f>
      </c>
      <c r="G21" s="33" t="e">
        <v>#N/A</v>
      </c>
      <c r="H21" s="149">
        <f>IF('Front Page'!$B$3=1,"",VLOOKUP(Geography!$H$2,SUOP!$B$70:$U$102,Geography!M16,FALSE))</f>
      </c>
      <c r="I21" s="153">
        <f>IF('Front Page'!$B$3=1,"",VLOOKUP(Geography!$H$2,'RESPONSE RATES'!$B$70:$U$102,Geography!M16,FALSE))</f>
      </c>
      <c r="J21" s="156"/>
      <c r="K21" s="156"/>
      <c r="L21" s="156"/>
      <c r="M21" s="32"/>
      <c r="N21" s="31"/>
      <c r="O21" s="119"/>
      <c r="P21" s="82"/>
      <c r="Q21" s="82"/>
      <c r="R21" s="82"/>
      <c r="S21" s="82"/>
      <c r="T21" s="82"/>
      <c r="U21" s="82"/>
      <c r="V21" s="82"/>
      <c r="W21" s="82"/>
      <c r="X21" s="82"/>
      <c r="Y21" s="82"/>
      <c r="Z21" s="82"/>
      <c r="AA21" s="82"/>
      <c r="AB21" s="82"/>
      <c r="AC21" s="82"/>
      <c r="AD21" s="82"/>
      <c r="AE21" s="82"/>
      <c r="AF21" s="82"/>
      <c r="AG21" s="82"/>
      <c r="AH21" s="82"/>
      <c r="AI21" s="82"/>
      <c r="AJ21" s="82"/>
    </row>
    <row r="22" spans="2:36" ht="15">
      <c r="B22" s="25" t="s">
        <v>103</v>
      </c>
      <c r="C22" s="149">
        <f>IF('Front Page'!$B$3=1,"",VLOOKUP(Geography!$H$2,'CENSUS COUNT'!$B$70:$U$102,Geography!M17,FALSE))</f>
      </c>
      <c r="D22" s="149">
        <f>IF('Front Page'!$B$3=1,"",VLOOKUP(Geography!$H$2,ESTM_ADJ!$B$70:$U$102,Geography!M17,FALSE))</f>
      </c>
      <c r="E22" s="149">
        <f>IF('Front Page'!$B$3=1,"",VLOOKUP(Geography!$H$2,CDE!$B$70:$U$102,Geography!M17,FALSE))</f>
      </c>
      <c r="F22" s="149">
        <f>IF('Front Page'!$B$3=1,"",VLOOKUP(Geography!$H$2,NHSCR!$B$70:$U$102,Geography!M17,FALSE))</f>
      </c>
      <c r="G22" s="33" t="e">
        <v>#N/A</v>
      </c>
      <c r="H22" s="149">
        <f>IF('Front Page'!$B$3=1,"",VLOOKUP(Geography!$H$2,SUOP!$B$70:$U$102,Geography!M17,FALSE))</f>
      </c>
      <c r="I22" s="153">
        <f>IF('Front Page'!$B$3=1,"",VLOOKUP(Geography!$H$2,'RESPONSE RATES'!$B$70:$U$102,Geography!M17,FALSE))</f>
      </c>
      <c r="J22" s="156"/>
      <c r="K22" s="156"/>
      <c r="L22" s="156"/>
      <c r="M22" s="32"/>
      <c r="N22" s="31"/>
      <c r="O22" s="119"/>
      <c r="P22" s="82"/>
      <c r="Q22" s="82"/>
      <c r="R22" s="82"/>
      <c r="S22" s="82"/>
      <c r="T22" s="82"/>
      <c r="U22" s="82"/>
      <c r="V22" s="82"/>
      <c r="W22" s="82"/>
      <c r="X22" s="82"/>
      <c r="Y22" s="82"/>
      <c r="Z22" s="82"/>
      <c r="AA22" s="82"/>
      <c r="AB22" s="82"/>
      <c r="AC22" s="82"/>
      <c r="AD22" s="82"/>
      <c r="AE22" s="82"/>
      <c r="AF22" s="82"/>
      <c r="AG22" s="82"/>
      <c r="AH22" s="82"/>
      <c r="AI22" s="82"/>
      <c r="AJ22" s="82"/>
    </row>
    <row r="23" spans="2:36" ht="15">
      <c r="B23" s="25" t="s">
        <v>70</v>
      </c>
      <c r="C23" s="149">
        <f>IF('Front Page'!$B$3=1,"",VLOOKUP(Geography!$H$2,'CENSUS COUNT'!$B$70:$U$102,Geography!M18,FALSE))</f>
      </c>
      <c r="D23" s="149">
        <f>IF('Front Page'!$B$3=1,"",VLOOKUP(Geography!$H$2,ESTM_ADJ!$B$70:$U$102,Geography!M18,FALSE))</f>
      </c>
      <c r="E23" s="149">
        <f>IF('Front Page'!$B$3=1,"",VLOOKUP(Geography!$H$2,CDE!$B$70:$U$102,Geography!M18,FALSE))</f>
      </c>
      <c r="F23" s="149">
        <f>IF('Front Page'!$B$3=1,"",VLOOKUP(Geography!$H$2,NHSCR!$B$70:$U$102,Geography!M18,FALSE))</f>
      </c>
      <c r="G23" s="33" t="e">
        <v>#N/A</v>
      </c>
      <c r="H23" s="149">
        <f>IF('Front Page'!$B$3=1,"",VLOOKUP(Geography!$H$2,SUOP!$B$70:$U$102,Geography!M18,FALSE))</f>
      </c>
      <c r="I23" s="153">
        <f>IF('Front Page'!$B$3=1,"",VLOOKUP(Geography!$H$2,'RESPONSE RATES'!$B$70:$U$102,Geography!M18,FALSE))</f>
      </c>
      <c r="J23" s="156"/>
      <c r="K23" s="156"/>
      <c r="L23" s="156"/>
      <c r="M23" s="32"/>
      <c r="N23" s="31"/>
      <c r="O23" s="119"/>
      <c r="P23" s="82"/>
      <c r="Q23" s="82"/>
      <c r="R23" s="82"/>
      <c r="S23" s="82"/>
      <c r="T23" s="82"/>
      <c r="U23" s="82"/>
      <c r="V23" s="82"/>
      <c r="W23" s="82"/>
      <c r="X23" s="82"/>
      <c r="Y23" s="82"/>
      <c r="Z23" s="82"/>
      <c r="AA23" s="82"/>
      <c r="AB23" s="82"/>
      <c r="AC23" s="82"/>
      <c r="AD23" s="82"/>
      <c r="AE23" s="82"/>
      <c r="AF23" s="82"/>
      <c r="AG23" s="82"/>
      <c r="AH23" s="82"/>
      <c r="AI23" s="82"/>
      <c r="AJ23" s="82"/>
    </row>
    <row r="24" spans="2:36" ht="15">
      <c r="B24" s="23" t="s">
        <v>104</v>
      </c>
      <c r="C24" s="151">
        <f>IF('Front Page'!$B$3=1,"",VLOOKUP(Geography!$H$2,'CENSUS COUNT'!$B$70:$U$102,Geography!M19,FALSE))</f>
      </c>
      <c r="D24" s="151">
        <f>IF('Front Page'!$B$3=1,"",VLOOKUP(Geography!$H$2,ESTM_ADJ!$B$70:$U$102,Geography!M19,FALSE))</f>
      </c>
      <c r="E24" s="151">
        <f>IF('Front Page'!$B$3=1,"",VLOOKUP(Geography!$H$2,CDE!$B$70:$U$102,Geography!M19,FALSE))</f>
      </c>
      <c r="F24" s="151">
        <f>IF('Front Page'!$B$3=1,"",VLOOKUP(Geography!$H$2,NHSCR!$B$70:$U$102,Geography!M19,FALSE))</f>
      </c>
      <c r="G24" s="151">
        <f>IF('Front Page'!$B$3=1,"",VLOOKUP(Geography!$H$2,'CB'!$B$70:$U$102,Geography!M19,FALSE))</f>
      </c>
      <c r="H24" s="151">
        <f>IF('Front Page'!$B$3=1,"",VLOOKUP(Geography!$H$2,SUOP!$B$70:$U$102,Geography!M19,FALSE))</f>
      </c>
      <c r="I24" s="154">
        <f>IF('Front Page'!$B$3=1,"",VLOOKUP(Geography!$H$2,'RESPONSE RATES'!$B$70:$U$102,Geography!M19,FALSE))</f>
      </c>
      <c r="J24" s="134"/>
      <c r="K24" s="134"/>
      <c r="L24" s="134"/>
      <c r="M24" s="32"/>
      <c r="N24" s="31"/>
      <c r="O24" s="119"/>
      <c r="P24" s="82"/>
      <c r="Q24" s="82"/>
      <c r="R24" s="82"/>
      <c r="S24" s="82"/>
      <c r="T24" s="82"/>
      <c r="U24" s="82"/>
      <c r="V24" s="82"/>
      <c r="W24" s="82"/>
      <c r="X24" s="82"/>
      <c r="Y24" s="82"/>
      <c r="Z24" s="82"/>
      <c r="AA24" s="82"/>
      <c r="AB24" s="82"/>
      <c r="AC24" s="82"/>
      <c r="AD24" s="82"/>
      <c r="AE24" s="82"/>
      <c r="AF24" s="82"/>
      <c r="AG24" s="82"/>
      <c r="AH24" s="82"/>
      <c r="AI24" s="82"/>
      <c r="AJ24" s="82"/>
    </row>
    <row r="25" spans="2:36" ht="15">
      <c r="B25" s="141" t="s">
        <v>140</v>
      </c>
      <c r="C25" s="133"/>
      <c r="D25" s="133"/>
      <c r="E25" s="133"/>
      <c r="F25" s="133"/>
      <c r="G25" s="133"/>
      <c r="H25" s="133"/>
      <c r="I25" s="133"/>
      <c r="J25" s="133"/>
      <c r="K25" s="133"/>
      <c r="L25" s="134"/>
      <c r="M25" s="32"/>
      <c r="N25" s="31"/>
      <c r="O25" s="119"/>
      <c r="P25" s="82"/>
      <c r="Q25" s="82"/>
      <c r="R25" s="82"/>
      <c r="S25" s="82"/>
      <c r="T25" s="82"/>
      <c r="U25" s="82"/>
      <c r="V25" s="82"/>
      <c r="W25" s="82"/>
      <c r="X25" s="82"/>
      <c r="Y25" s="82"/>
      <c r="Z25" s="82"/>
      <c r="AA25" s="82"/>
      <c r="AB25" s="82"/>
      <c r="AC25" s="82"/>
      <c r="AD25" s="82"/>
      <c r="AE25" s="82"/>
      <c r="AF25" s="82"/>
      <c r="AG25" s="82"/>
      <c r="AH25" s="82"/>
      <c r="AI25" s="82"/>
      <c r="AJ25" s="82"/>
    </row>
    <row r="26" spans="2:37" ht="15">
      <c r="B26" s="97" t="s">
        <v>135</v>
      </c>
      <c r="C26"/>
      <c r="D26"/>
      <c r="E26" s="6"/>
      <c r="F26" s="6"/>
      <c r="G26" s="6"/>
      <c r="H26" s="6"/>
      <c r="I26" s="6"/>
      <c r="J26" s="6"/>
      <c r="K26" s="6"/>
      <c r="L26" s="6"/>
      <c r="M26" s="6"/>
      <c r="N26" s="6"/>
      <c r="O26" s="82"/>
      <c r="P26" s="82"/>
      <c r="Q26" s="82"/>
      <c r="R26" s="82"/>
      <c r="S26" s="82"/>
      <c r="T26" s="82"/>
      <c r="U26" s="82"/>
      <c r="V26" s="82"/>
      <c r="W26" s="82"/>
      <c r="X26" s="82"/>
      <c r="Y26" s="82"/>
      <c r="Z26" s="82"/>
      <c r="AA26" s="82"/>
      <c r="AB26" s="82"/>
      <c r="AC26" s="82"/>
      <c r="AD26" s="82"/>
      <c r="AE26" s="82"/>
      <c r="AF26" s="82"/>
      <c r="AG26" s="82"/>
      <c r="AH26" s="82"/>
      <c r="AI26" s="82"/>
      <c r="AJ26" s="82"/>
      <c r="AK26" s="82"/>
    </row>
    <row r="27" spans="2:14" ht="15" customHeight="1">
      <c r="B27" s="36"/>
      <c r="C27" s="29"/>
      <c r="D27" s="29"/>
      <c r="E27" s="29"/>
      <c r="F27" s="29"/>
      <c r="G27" s="29"/>
      <c r="H27" s="29"/>
      <c r="I27" s="29"/>
      <c r="J27" s="29"/>
      <c r="K27" s="29"/>
      <c r="L27" s="29"/>
      <c r="M27" s="29"/>
      <c r="N27"/>
    </row>
    <row r="28" spans="2:14" ht="15.75">
      <c r="B28" s="8" t="str">
        <f>Geography!$F$3</f>
        <v>2011 Census QA Pack - Select CA</v>
      </c>
      <c r="C28"/>
      <c r="D28"/>
      <c r="E28"/>
      <c r="F28"/>
      <c r="G28"/>
      <c r="H28"/>
      <c r="I28"/>
      <c r="J28"/>
      <c r="K28"/>
      <c r="L28"/>
      <c r="M28"/>
      <c r="N28"/>
    </row>
    <row r="29" spans="2:14" ht="15">
      <c r="B29"/>
      <c r="C29"/>
      <c r="D29"/>
      <c r="E29"/>
      <c r="F29"/>
      <c r="G29"/>
      <c r="H29"/>
      <c r="I29"/>
      <c r="J29"/>
      <c r="K29"/>
      <c r="L29"/>
      <c r="M29"/>
      <c r="N29"/>
    </row>
    <row r="30" spans="2:14" ht="15">
      <c r="B30"/>
      <c r="C30"/>
      <c r="D30"/>
      <c r="E30"/>
      <c r="F30"/>
      <c r="G30"/>
      <c r="H30"/>
      <c r="I30"/>
      <c r="J30"/>
      <c r="K30"/>
      <c r="L30"/>
      <c r="M30"/>
      <c r="N30"/>
    </row>
    <row r="31" spans="2:14" ht="15">
      <c r="B31"/>
      <c r="C31"/>
      <c r="D31"/>
      <c r="E31"/>
      <c r="F31"/>
      <c r="G31"/>
      <c r="H31"/>
      <c r="I31"/>
      <c r="J31"/>
      <c r="K31"/>
      <c r="L31"/>
      <c r="M31"/>
      <c r="N31"/>
    </row>
    <row r="32" spans="2:14" ht="18" customHeight="1">
      <c r="B32"/>
      <c r="C32"/>
      <c r="D32"/>
      <c r="E32"/>
      <c r="F32"/>
      <c r="G32"/>
      <c r="H32"/>
      <c r="I32"/>
      <c r="J32"/>
      <c r="K32"/>
      <c r="L32"/>
      <c r="M32"/>
      <c r="N32"/>
    </row>
    <row r="33" spans="2:14" ht="45" customHeight="1">
      <c r="B33"/>
      <c r="C33"/>
      <c r="D33"/>
      <c r="E33"/>
      <c r="F33"/>
      <c r="G33"/>
      <c r="H33"/>
      <c r="I33"/>
      <c r="J33"/>
      <c r="K33"/>
      <c r="L33"/>
      <c r="M33"/>
      <c r="N33"/>
    </row>
    <row r="34" spans="2:14" ht="15">
      <c r="B34"/>
      <c r="C34"/>
      <c r="D34"/>
      <c r="E34"/>
      <c r="F34"/>
      <c r="G34"/>
      <c r="H34"/>
      <c r="I34"/>
      <c r="J34"/>
      <c r="K34"/>
      <c r="L34"/>
      <c r="M34"/>
      <c r="N34"/>
    </row>
    <row r="35" spans="2:14" ht="15">
      <c r="B35"/>
      <c r="C35"/>
      <c r="D35"/>
      <c r="E35"/>
      <c r="F35"/>
      <c r="G35"/>
      <c r="H35"/>
      <c r="I35"/>
      <c r="J35"/>
      <c r="K35"/>
      <c r="L35"/>
      <c r="M35"/>
      <c r="N35"/>
    </row>
    <row r="36" spans="2:14" ht="15">
      <c r="B36"/>
      <c r="C36"/>
      <c r="D36"/>
      <c r="E36"/>
      <c r="F36"/>
      <c r="G36"/>
      <c r="H36"/>
      <c r="I36"/>
      <c r="J36"/>
      <c r="K36"/>
      <c r="L36"/>
      <c r="M36"/>
      <c r="N36"/>
    </row>
    <row r="37" spans="2:14" ht="15">
      <c r="B37"/>
      <c r="C37"/>
      <c r="D37"/>
      <c r="E37"/>
      <c r="F37"/>
      <c r="G37"/>
      <c r="H37"/>
      <c r="I37"/>
      <c r="J37"/>
      <c r="K37"/>
      <c r="L37"/>
      <c r="M37"/>
      <c r="N37"/>
    </row>
    <row r="38" spans="2:14" ht="15">
      <c r="B38"/>
      <c r="C38"/>
      <c r="D38"/>
      <c r="E38"/>
      <c r="F38"/>
      <c r="G38"/>
      <c r="H38"/>
      <c r="I38"/>
      <c r="J38"/>
      <c r="K38"/>
      <c r="L38"/>
      <c r="M38"/>
      <c r="N38"/>
    </row>
    <row r="39" spans="2:14" ht="15">
      <c r="B39"/>
      <c r="C39"/>
      <c r="D39"/>
      <c r="E39"/>
      <c r="F39"/>
      <c r="G39"/>
      <c r="H39"/>
      <c r="I39"/>
      <c r="J39"/>
      <c r="K39"/>
      <c r="L39"/>
      <c r="M39"/>
      <c r="N39"/>
    </row>
    <row r="40" spans="2:14" ht="15">
      <c r="B40"/>
      <c r="C40"/>
      <c r="D40"/>
      <c r="E40"/>
      <c r="F40"/>
      <c r="G40"/>
      <c r="H40"/>
      <c r="I40"/>
      <c r="J40"/>
      <c r="K40"/>
      <c r="L40"/>
      <c r="M40"/>
      <c r="N40"/>
    </row>
    <row r="41" spans="2:14" ht="15">
      <c r="B41"/>
      <c r="C41"/>
      <c r="D41"/>
      <c r="E41"/>
      <c r="F41"/>
      <c r="G41"/>
      <c r="H41"/>
      <c r="I41"/>
      <c r="J41"/>
      <c r="K41"/>
      <c r="L41"/>
      <c r="M41"/>
      <c r="N41"/>
    </row>
    <row r="42" spans="2:14" ht="15">
      <c r="B42"/>
      <c r="C42"/>
      <c r="D42"/>
      <c r="E42"/>
      <c r="F42"/>
      <c r="G42"/>
      <c r="H42"/>
      <c r="I42"/>
      <c r="J42"/>
      <c r="K42"/>
      <c r="L42"/>
      <c r="M42"/>
      <c r="N42"/>
    </row>
    <row r="43" spans="2:14" ht="15">
      <c r="B43"/>
      <c r="C43"/>
      <c r="D43"/>
      <c r="E43"/>
      <c r="F43"/>
      <c r="G43"/>
      <c r="H43"/>
      <c r="I43"/>
      <c r="J43"/>
      <c r="K43"/>
      <c r="L43"/>
      <c r="M43"/>
      <c r="N43"/>
    </row>
    <row r="44" spans="2:14" ht="15">
      <c r="B44"/>
      <c r="C44"/>
      <c r="D44"/>
      <c r="E44"/>
      <c r="F44"/>
      <c r="G44"/>
      <c r="H44"/>
      <c r="I44"/>
      <c r="J44"/>
      <c r="K44"/>
      <c r="L44"/>
      <c r="M44"/>
      <c r="N44"/>
    </row>
    <row r="45" spans="2:14" ht="15">
      <c r="B45"/>
      <c r="C45"/>
      <c r="D45"/>
      <c r="E45"/>
      <c r="F45"/>
      <c r="G45"/>
      <c r="H45"/>
      <c r="I45"/>
      <c r="J45"/>
      <c r="K45"/>
      <c r="L45"/>
      <c r="M45"/>
      <c r="N45"/>
    </row>
    <row r="46" spans="2:14" ht="15">
      <c r="B46"/>
      <c r="C46"/>
      <c r="D46"/>
      <c r="E46"/>
      <c r="F46"/>
      <c r="G46"/>
      <c r="H46"/>
      <c r="I46"/>
      <c r="J46"/>
      <c r="K46"/>
      <c r="L46"/>
      <c r="M46"/>
      <c r="N46"/>
    </row>
    <row r="47" spans="2:14" ht="15">
      <c r="B47"/>
      <c r="C47"/>
      <c r="D47"/>
      <c r="E47"/>
      <c r="F47"/>
      <c r="G47"/>
      <c r="H47"/>
      <c r="I47"/>
      <c r="J47"/>
      <c r="K47"/>
      <c r="L47"/>
      <c r="M47"/>
      <c r="N47"/>
    </row>
    <row r="48" spans="2:14" ht="15">
      <c r="B48"/>
      <c r="C48"/>
      <c r="D48"/>
      <c r="E48"/>
      <c r="F48"/>
      <c r="G48"/>
      <c r="H48"/>
      <c r="I48"/>
      <c r="J48"/>
      <c r="K48"/>
      <c r="L48"/>
      <c r="M48"/>
      <c r="N48"/>
    </row>
    <row r="49" spans="2:14" ht="15">
      <c r="B49"/>
      <c r="C49"/>
      <c r="D49"/>
      <c r="E49"/>
      <c r="F49"/>
      <c r="G49"/>
      <c r="H49"/>
      <c r="I49"/>
      <c r="J49"/>
      <c r="K49"/>
      <c r="L49"/>
      <c r="M49"/>
      <c r="N49"/>
    </row>
    <row r="50" spans="2:14" ht="15">
      <c r="B50"/>
      <c r="C50"/>
      <c r="D50"/>
      <c r="E50"/>
      <c r="F50"/>
      <c r="G50"/>
      <c r="H50"/>
      <c r="I50"/>
      <c r="J50"/>
      <c r="K50"/>
      <c r="L50"/>
      <c r="M50"/>
      <c r="N50"/>
    </row>
    <row r="51" spans="2:14" ht="15">
      <c r="B51"/>
      <c r="C51"/>
      <c r="D51"/>
      <c r="E51"/>
      <c r="F51"/>
      <c r="G51"/>
      <c r="H51"/>
      <c r="I51"/>
      <c r="J51"/>
      <c r="K51"/>
      <c r="L51"/>
      <c r="M51"/>
      <c r="N51"/>
    </row>
    <row r="52" spans="2:14" ht="15">
      <c r="B52"/>
      <c r="C52"/>
      <c r="D52"/>
      <c r="E52"/>
      <c r="F52"/>
      <c r="G52"/>
      <c r="H52"/>
      <c r="I52"/>
      <c r="J52"/>
      <c r="K52"/>
      <c r="L52"/>
      <c r="M52"/>
      <c r="N52"/>
    </row>
    <row r="53" spans="2:14" ht="15">
      <c r="B53"/>
      <c r="C53"/>
      <c r="D53"/>
      <c r="E53"/>
      <c r="F53"/>
      <c r="G53"/>
      <c r="H53"/>
      <c r="I53"/>
      <c r="J53"/>
      <c r="K53"/>
      <c r="L53"/>
      <c r="M53"/>
      <c r="N53"/>
    </row>
    <row r="54" spans="2:14" ht="15">
      <c r="B54"/>
      <c r="C54"/>
      <c r="D54"/>
      <c r="E54"/>
      <c r="F54"/>
      <c r="G54"/>
      <c r="H54"/>
      <c r="I54"/>
      <c r="J54"/>
      <c r="K54"/>
      <c r="L54"/>
      <c r="M54"/>
      <c r="N54"/>
    </row>
    <row r="55" spans="2:14" ht="15">
      <c r="B55"/>
      <c r="C55"/>
      <c r="D55"/>
      <c r="E55"/>
      <c r="F55"/>
      <c r="G55"/>
      <c r="H55"/>
      <c r="I55"/>
      <c r="J55"/>
      <c r="K55"/>
      <c r="L55"/>
      <c r="M55"/>
      <c r="N55"/>
    </row>
    <row r="56" spans="2:14" ht="15">
      <c r="B56"/>
      <c r="C56"/>
      <c r="D56"/>
      <c r="E56"/>
      <c r="F56"/>
      <c r="G56"/>
      <c r="H56"/>
      <c r="I56"/>
      <c r="J56"/>
      <c r="K56"/>
      <c r="L56"/>
      <c r="M56"/>
      <c r="N56"/>
    </row>
    <row r="57" spans="2:14" ht="15">
      <c r="B57"/>
      <c r="C57"/>
      <c r="D57"/>
      <c r="E57"/>
      <c r="F57"/>
      <c r="G57"/>
      <c r="H57"/>
      <c r="I57"/>
      <c r="J57"/>
      <c r="K57"/>
      <c r="L57"/>
      <c r="M57"/>
      <c r="N57"/>
    </row>
    <row r="58" spans="2:14" ht="15.75">
      <c r="B58" s="8" t="str">
        <f>Geography!$F$3</f>
        <v>2011 Census QA Pack - Select CA</v>
      </c>
      <c r="C58"/>
      <c r="D58"/>
      <c r="E58"/>
      <c r="F58"/>
      <c r="G58"/>
      <c r="H58"/>
      <c r="I58"/>
      <c r="J58"/>
      <c r="K58"/>
      <c r="L58"/>
      <c r="M58"/>
      <c r="N58" s="34"/>
    </row>
    <row r="59" spans="2:14" ht="15">
      <c r="B59"/>
      <c r="C59"/>
      <c r="D59"/>
      <c r="E59"/>
      <c r="F59"/>
      <c r="G59"/>
      <c r="H59"/>
      <c r="I59"/>
      <c r="J59"/>
      <c r="K59"/>
      <c r="L59"/>
      <c r="M59"/>
      <c r="N59"/>
    </row>
    <row r="60" spans="2:14" ht="18">
      <c r="B60" s="5" t="str">
        <f>Geography!F6</f>
        <v>Males - Select CA</v>
      </c>
      <c r="C60"/>
      <c r="D60"/>
      <c r="E60"/>
      <c r="F60"/>
      <c r="G60"/>
      <c r="H60"/>
      <c r="I60"/>
      <c r="J60"/>
      <c r="K60"/>
      <c r="L60"/>
      <c r="M60"/>
      <c r="N60"/>
    </row>
    <row r="61" spans="2:14" ht="15" customHeight="1">
      <c r="B61"/>
      <c r="C61"/>
      <c r="D61"/>
      <c r="E61"/>
      <c r="F61"/>
      <c r="G61"/>
      <c r="H61"/>
      <c r="I61"/>
      <c r="J61"/>
      <c r="K61"/>
      <c r="L61"/>
      <c r="M61" s="13"/>
      <c r="N61" s="13"/>
    </row>
    <row r="62" spans="2:14" ht="67.5" customHeight="1">
      <c r="B62" s="24" t="s">
        <v>88</v>
      </c>
      <c r="C62" s="15" t="s">
        <v>15</v>
      </c>
      <c r="D62" s="15" t="s">
        <v>16</v>
      </c>
      <c r="E62" s="16" t="s">
        <v>17</v>
      </c>
      <c r="F62" s="16" t="s">
        <v>80</v>
      </c>
      <c r="G62" s="16" t="s">
        <v>138</v>
      </c>
      <c r="H62" s="16" t="s">
        <v>139</v>
      </c>
      <c r="I62" s="27" t="s">
        <v>105</v>
      </c>
      <c r="J62" s="156"/>
      <c r="K62"/>
      <c r="L62" s="13"/>
      <c r="M62"/>
      <c r="N62" s="13"/>
    </row>
    <row r="63" spans="2:15" ht="15">
      <c r="B63" s="25" t="s">
        <v>86</v>
      </c>
      <c r="C63" s="149">
        <f>IF('Front Page'!$B$3=1,"",VLOOKUP(Geography!$H$2,'CENSUS COUNT'!$B$4:$U$36,Geography!M2,FALSE))</f>
      </c>
      <c r="D63" s="149">
        <f>IF('Front Page'!$B$3=1,"",VLOOKUP(Geography!$H$2,ESTM_ADJ!$B$4:$U$36,Geography!M2,FALSE))</f>
      </c>
      <c r="E63" s="149">
        <f>IF('Front Page'!$B$3=1,"",VLOOKUP(Geography!$H$2,CDE!$B$4:$U$36,Geography!M2,FALSE))</f>
      </c>
      <c r="F63" s="149">
        <f>IF('Front Page'!$B$3=1,"",VLOOKUP(Geography!$H$2,NHSCR!$B$4:$U$36,Geography!M2,FALSE))</f>
      </c>
      <c r="G63" s="149">
        <f>IF('Front Page'!$B$3=1,"",VLOOKUP(Geography!$H$2,'CB'!$B$4:$U$36,Geography!M2,FALSE))</f>
      </c>
      <c r="H63" s="33" t="e">
        <v>#N/A</v>
      </c>
      <c r="I63" s="153">
        <f>IF('Front Page'!$B$3=1,"",VLOOKUP(Geography!$H$2,'RESPONSE RATES'!$B$4:$U$36,Geography!M2,FALSE))</f>
      </c>
      <c r="J63" s="156"/>
      <c r="K63" s="156"/>
      <c r="L63" s="156"/>
      <c r="M63"/>
      <c r="N63" s="13"/>
      <c r="O63" s="120"/>
    </row>
    <row r="64" spans="2:14" ht="15">
      <c r="B64" s="25" t="s">
        <v>89</v>
      </c>
      <c r="C64" s="149">
        <f>IF('Front Page'!$B$3=1,"",VLOOKUP(Geography!$H$2,'CENSUS COUNT'!$B$4:$U$36,Geography!M3,FALSE))</f>
      </c>
      <c r="D64" s="149">
        <f>IF('Front Page'!$B$3=1,"",VLOOKUP(Geography!$H$2,ESTM_ADJ!$B$4:$U$36,Geography!M3,FALSE))</f>
      </c>
      <c r="E64" s="149">
        <f>IF('Front Page'!$B$3=1,"",VLOOKUP(Geography!$H$2,CDE!$B$4:$U$36,Geography!M3,FALSE))</f>
      </c>
      <c r="F64" s="149">
        <f>IF('Front Page'!$B$3=1,"",VLOOKUP(Geography!$H$2,NHSCR!$B$4:$U$36,Geography!M3,FALSE))</f>
      </c>
      <c r="G64" s="149">
        <f>IF('Front Page'!$B$3=1,"",VLOOKUP(Geography!$H$2,'CB'!$B$4:$U$36,Geography!M3,FALSE))</f>
      </c>
      <c r="H64" s="33" t="e">
        <v>#N/A</v>
      </c>
      <c r="I64" s="153">
        <f>IF('Front Page'!$B$3=1,"",VLOOKUP(Geography!$H$2,'RESPONSE RATES'!$B$4:$U$36,Geography!M3,FALSE))</f>
      </c>
      <c r="J64" s="156"/>
      <c r="K64" s="156"/>
      <c r="L64" s="13"/>
      <c r="M64"/>
      <c r="N64" s="13"/>
    </row>
    <row r="65" spans="2:34" ht="15">
      <c r="B65" s="25" t="s">
        <v>90</v>
      </c>
      <c r="C65" s="149">
        <f>IF('Front Page'!$B$3=1,"",VLOOKUP(Geography!$H$2,'CENSUS COUNT'!$B$4:$U$36,Geography!M4,FALSE))</f>
      </c>
      <c r="D65" s="149">
        <f>IF('Front Page'!$B$3=1,"",VLOOKUP(Geography!$H$2,ESTM_ADJ!$B$4:$U$36,Geography!M4,FALSE))</f>
      </c>
      <c r="E65" s="149">
        <f>IF('Front Page'!$B$3=1,"",VLOOKUP(Geography!$H$2,CDE!$B$4:$U$36,Geography!M4,FALSE))</f>
      </c>
      <c r="F65" s="149">
        <f>IF('Front Page'!$B$3=1,"",VLOOKUP(Geography!$H$2,NHSCR!$B$4:$U$36,Geography!M4,FALSE))</f>
      </c>
      <c r="G65" s="149">
        <f>IF('Front Page'!$B$3=1,"",VLOOKUP(Geography!$H$2,'CB'!$B$4:$U$36,Geography!M4,FALSE))</f>
      </c>
      <c r="H65" s="33" t="e">
        <v>#N/A</v>
      </c>
      <c r="I65" s="153">
        <f>IF('Front Page'!$B$3=1,"",VLOOKUP(Geography!$H$2,'RESPONSE RATES'!$B$4:$U$36,Geography!M4,FALSE))</f>
      </c>
      <c r="J65" s="156"/>
      <c r="K65" s="156"/>
      <c r="L65" s="13"/>
      <c r="M65"/>
      <c r="N65" s="13"/>
      <c r="O65" s="82"/>
      <c r="P65" s="82"/>
      <c r="Q65" s="82"/>
      <c r="R65" s="82"/>
      <c r="S65" s="82"/>
      <c r="T65" s="82"/>
      <c r="U65" s="82"/>
      <c r="V65" s="82"/>
      <c r="W65" s="82"/>
      <c r="X65" s="82"/>
      <c r="Y65" s="82"/>
      <c r="Z65" s="82"/>
      <c r="AA65" s="82"/>
      <c r="AB65" s="82"/>
      <c r="AC65" s="82"/>
      <c r="AD65" s="82"/>
      <c r="AE65" s="82"/>
      <c r="AF65" s="82"/>
      <c r="AG65" s="82"/>
      <c r="AH65" s="82"/>
    </row>
    <row r="66" spans="2:34" ht="15">
      <c r="B66" s="25" t="s">
        <v>91</v>
      </c>
      <c r="C66" s="149">
        <f>IF('Front Page'!$B$3=1,"",VLOOKUP(Geography!$H$2,'CENSUS COUNT'!$B$4:$U$36,Geography!M5,FALSE))</f>
      </c>
      <c r="D66" s="149">
        <f>IF('Front Page'!$B$3=1,"",VLOOKUP(Geography!$H$2,ESTM_ADJ!$B$4:$U$36,Geography!M5,FALSE))</f>
      </c>
      <c r="E66" s="149">
        <f>IF('Front Page'!$B$3=1,"",VLOOKUP(Geography!$H$2,CDE!$B$4:$U$36,Geography!M5,FALSE))</f>
      </c>
      <c r="F66" s="149">
        <f>IF('Front Page'!$B$3=1,"",VLOOKUP(Geography!$H$2,NHSCR!$B$4:$U$36,Geography!M5,FALSE))</f>
      </c>
      <c r="G66" s="33" t="e">
        <v>#N/A</v>
      </c>
      <c r="H66" s="33" t="e">
        <v>#N/A</v>
      </c>
      <c r="I66" s="153">
        <f>IF('Front Page'!$B$3=1,"",VLOOKUP(Geography!$H$2,'RESPONSE RATES'!$B$4:$U$36,Geography!M5,FALSE))</f>
      </c>
      <c r="J66" s="156"/>
      <c r="K66" s="156"/>
      <c r="L66" s="13"/>
      <c r="M66"/>
      <c r="N66" s="13"/>
      <c r="O66" s="82"/>
      <c r="P66" s="82"/>
      <c r="Q66" s="82"/>
      <c r="R66" s="82"/>
      <c r="S66" s="82"/>
      <c r="T66" s="82"/>
      <c r="U66" s="82"/>
      <c r="V66" s="82"/>
      <c r="W66" s="82"/>
      <c r="X66" s="82"/>
      <c r="Y66" s="82"/>
      <c r="Z66" s="82"/>
      <c r="AA66" s="82"/>
      <c r="AB66" s="82"/>
      <c r="AC66" s="82"/>
      <c r="AD66" s="82"/>
      <c r="AE66" s="82"/>
      <c r="AF66" s="82"/>
      <c r="AG66" s="82"/>
      <c r="AH66" s="82"/>
    </row>
    <row r="67" spans="2:34" ht="15">
      <c r="B67" s="25" t="s">
        <v>92</v>
      </c>
      <c r="C67" s="149">
        <f>IF('Front Page'!$B$3=1,"",VLOOKUP(Geography!$H$2,'CENSUS COUNT'!$B$4:$U$36,Geography!M6,FALSE))</f>
      </c>
      <c r="D67" s="149">
        <f>IF('Front Page'!$B$3=1,"",VLOOKUP(Geography!$H$2,ESTM_ADJ!$B$4:$U$36,Geography!M6,FALSE))</f>
      </c>
      <c r="E67" s="149">
        <f>IF('Front Page'!$B$3=1,"",VLOOKUP(Geography!$H$2,CDE!$B$4:$U$36,Geography!M6,FALSE))</f>
      </c>
      <c r="F67" s="149">
        <f>IF('Front Page'!$B$3=1,"",VLOOKUP(Geography!$H$2,NHSCR!$B$4:$U$36,Geography!M6,FALSE))</f>
      </c>
      <c r="G67" s="33" t="e">
        <v>#N/A</v>
      </c>
      <c r="H67" s="33" t="e">
        <v>#N/A</v>
      </c>
      <c r="I67" s="153">
        <f>IF('Front Page'!$B$3=1,"",VLOOKUP(Geography!$H$2,'RESPONSE RATES'!$B$4:$U$36,Geography!M6,FALSE))</f>
      </c>
      <c r="J67" s="156"/>
      <c r="K67" s="156"/>
      <c r="L67" s="13"/>
      <c r="M67"/>
      <c r="N67" s="13"/>
      <c r="O67" s="82"/>
      <c r="P67" s="82"/>
      <c r="Q67" s="82"/>
      <c r="R67" s="82"/>
      <c r="S67" s="82"/>
      <c r="T67" s="82"/>
      <c r="U67" s="82"/>
      <c r="V67" s="82"/>
      <c r="W67" s="82"/>
      <c r="X67" s="82"/>
      <c r="Y67" s="82"/>
      <c r="Z67" s="82"/>
      <c r="AA67" s="82"/>
      <c r="AB67" s="82"/>
      <c r="AC67" s="82"/>
      <c r="AD67" s="82"/>
      <c r="AE67" s="82"/>
      <c r="AF67" s="82"/>
      <c r="AG67" s="82"/>
      <c r="AH67" s="82"/>
    </row>
    <row r="68" spans="2:34" ht="15">
      <c r="B68" s="25" t="s">
        <v>93</v>
      </c>
      <c r="C68" s="149">
        <f>IF('Front Page'!$B$3=1,"",VLOOKUP(Geography!$H$2,'CENSUS COUNT'!$B$4:$U$36,Geography!M7,FALSE))</f>
      </c>
      <c r="D68" s="149">
        <f>IF('Front Page'!$B$3=1,"",VLOOKUP(Geography!$H$2,ESTM_ADJ!$B$4:$U$36,Geography!M7,FALSE))</f>
      </c>
      <c r="E68" s="149">
        <f>IF('Front Page'!$B$3=1,"",VLOOKUP(Geography!$H$2,CDE!$B$4:$U$36,Geography!M7,FALSE))</f>
      </c>
      <c r="F68" s="149">
        <f>IF('Front Page'!$B$3=1,"",VLOOKUP(Geography!$H$2,NHSCR!$B$4:$U$36,Geography!M7,FALSE))</f>
      </c>
      <c r="G68" s="33" t="e">
        <v>#N/A</v>
      </c>
      <c r="H68" s="33" t="e">
        <v>#N/A</v>
      </c>
      <c r="I68" s="153">
        <f>IF('Front Page'!$B$3=1,"",VLOOKUP(Geography!$H$2,'RESPONSE RATES'!$B$4:$U$36,Geography!M7,FALSE))</f>
      </c>
      <c r="J68" s="156"/>
      <c r="K68" s="156"/>
      <c r="L68" s="13"/>
      <c r="M68"/>
      <c r="N68" s="13"/>
      <c r="O68" s="82"/>
      <c r="P68" s="82"/>
      <c r="Q68" s="82"/>
      <c r="R68" s="82"/>
      <c r="S68" s="82"/>
      <c r="T68" s="82"/>
      <c r="U68" s="82"/>
      <c r="V68" s="82"/>
      <c r="W68" s="82"/>
      <c r="X68" s="82"/>
      <c r="Y68" s="82"/>
      <c r="Z68" s="82"/>
      <c r="AA68" s="82"/>
      <c r="AB68" s="82"/>
      <c r="AC68" s="82"/>
      <c r="AD68" s="82"/>
      <c r="AE68" s="82"/>
      <c r="AF68" s="82"/>
      <c r="AG68" s="82"/>
      <c r="AH68" s="82"/>
    </row>
    <row r="69" spans="2:34" ht="15">
      <c r="B69" s="25" t="s">
        <v>94</v>
      </c>
      <c r="C69" s="149">
        <f>IF('Front Page'!$B$3=1,"",VLOOKUP(Geography!$H$2,'CENSUS COUNT'!$B$4:$U$36,Geography!M8,FALSE))</f>
      </c>
      <c r="D69" s="149">
        <f>IF('Front Page'!$B$3=1,"",VLOOKUP(Geography!$H$2,ESTM_ADJ!$B$4:$U$36,Geography!M8,FALSE))</f>
      </c>
      <c r="E69" s="149">
        <f>IF('Front Page'!$B$3=1,"",VLOOKUP(Geography!$H$2,CDE!$B$4:$U$36,Geography!M8,FALSE))</f>
      </c>
      <c r="F69" s="149">
        <f>IF('Front Page'!$B$3=1,"",VLOOKUP(Geography!$H$2,NHSCR!$B$4:$U$36,Geography!M8,FALSE))</f>
      </c>
      <c r="G69" s="33" t="e">
        <v>#N/A</v>
      </c>
      <c r="H69" s="33" t="e">
        <v>#N/A</v>
      </c>
      <c r="I69" s="153">
        <f>IF('Front Page'!$B$3=1,"",VLOOKUP(Geography!$H$2,'RESPONSE RATES'!$B$4:$U$36,Geography!M8,FALSE))</f>
      </c>
      <c r="J69" s="156"/>
      <c r="K69" s="156"/>
      <c r="L69" s="13"/>
      <c r="M69"/>
      <c r="N69" s="13"/>
      <c r="O69" s="82"/>
      <c r="P69" s="82"/>
      <c r="Q69" s="82"/>
      <c r="R69" s="82"/>
      <c r="S69" s="82"/>
      <c r="T69" s="82"/>
      <c r="U69" s="82"/>
      <c r="V69" s="82"/>
      <c r="W69" s="82"/>
      <c r="X69" s="82"/>
      <c r="Y69" s="82"/>
      <c r="Z69" s="82"/>
      <c r="AA69" s="82"/>
      <c r="AB69" s="82"/>
      <c r="AC69" s="82"/>
      <c r="AD69" s="82"/>
      <c r="AE69" s="82"/>
      <c r="AF69" s="82"/>
      <c r="AG69" s="82"/>
      <c r="AH69" s="82"/>
    </row>
    <row r="70" spans="2:34" ht="15">
      <c r="B70" s="25" t="s">
        <v>95</v>
      </c>
      <c r="C70" s="149">
        <f>IF('Front Page'!$B$3=1,"",VLOOKUP(Geography!$H$2,'CENSUS COUNT'!$B$4:$U$36,Geography!M9,FALSE))</f>
      </c>
      <c r="D70" s="149">
        <f>IF('Front Page'!$B$3=1,"",VLOOKUP(Geography!$H$2,ESTM_ADJ!$B$4:$U$36,Geography!M9,FALSE))</f>
      </c>
      <c r="E70" s="149">
        <f>IF('Front Page'!$B$3=1,"",VLOOKUP(Geography!$H$2,CDE!$B$4:$U$36,Geography!M9,FALSE))</f>
      </c>
      <c r="F70" s="149">
        <f>IF('Front Page'!$B$3=1,"",VLOOKUP(Geography!$H$2,NHSCR!$B$4:$U$36,Geography!M9,FALSE))</f>
      </c>
      <c r="G70" s="33" t="e">
        <v>#N/A</v>
      </c>
      <c r="H70" s="33" t="e">
        <v>#N/A</v>
      </c>
      <c r="I70" s="153">
        <f>IF('Front Page'!$B$3=1,"",VLOOKUP(Geography!$H$2,'RESPONSE RATES'!$B$4:$U$36,Geography!M9,FALSE))</f>
      </c>
      <c r="J70" s="156"/>
      <c r="K70" s="156"/>
      <c r="L70" s="13"/>
      <c r="M70"/>
      <c r="N70" s="13"/>
      <c r="O70" s="82"/>
      <c r="P70" s="82"/>
      <c r="Q70" s="82"/>
      <c r="R70" s="82"/>
      <c r="S70" s="82"/>
      <c r="T70" s="82"/>
      <c r="U70" s="82"/>
      <c r="V70" s="82"/>
      <c r="W70" s="82"/>
      <c r="X70" s="82"/>
      <c r="Y70" s="82"/>
      <c r="Z70" s="82"/>
      <c r="AA70" s="82"/>
      <c r="AB70" s="82"/>
      <c r="AC70" s="82"/>
      <c r="AD70" s="82"/>
      <c r="AE70" s="82"/>
      <c r="AF70" s="82"/>
      <c r="AG70" s="82"/>
      <c r="AH70" s="82"/>
    </row>
    <row r="71" spans="2:34" ht="15">
      <c r="B71" s="25" t="s">
        <v>96</v>
      </c>
      <c r="C71" s="149">
        <f>IF('Front Page'!$B$3=1,"",VLOOKUP(Geography!$H$2,'CENSUS COUNT'!$B$4:$U$36,Geography!M10,FALSE))</f>
      </c>
      <c r="D71" s="149">
        <f>IF('Front Page'!$B$3=1,"",VLOOKUP(Geography!$H$2,ESTM_ADJ!$B$4:$U$36,Geography!M10,FALSE))</f>
      </c>
      <c r="E71" s="149">
        <f>IF('Front Page'!$B$3=1,"",VLOOKUP(Geography!$H$2,CDE!$B$4:$U$36,Geography!M10,FALSE))</f>
      </c>
      <c r="F71" s="149">
        <f>IF('Front Page'!$B$3=1,"",VLOOKUP(Geography!$H$2,NHSCR!$B$4:$U$36,Geography!M10,FALSE))</f>
      </c>
      <c r="G71" s="33" t="e">
        <v>#N/A</v>
      </c>
      <c r="H71" s="33" t="e">
        <v>#N/A</v>
      </c>
      <c r="I71" s="153">
        <f>IF('Front Page'!$B$3=1,"",VLOOKUP(Geography!$H$2,'RESPONSE RATES'!$B$4:$U$36,Geography!M10,FALSE))</f>
      </c>
      <c r="J71" s="156"/>
      <c r="K71" s="156"/>
      <c r="L71" s="13"/>
      <c r="M71"/>
      <c r="N71" s="13"/>
      <c r="O71" s="82"/>
      <c r="P71" s="82"/>
      <c r="Q71" s="82"/>
      <c r="R71" s="82"/>
      <c r="S71" s="82"/>
      <c r="T71" s="82"/>
      <c r="U71" s="82"/>
      <c r="V71" s="82"/>
      <c r="W71" s="82"/>
      <c r="X71" s="82"/>
      <c r="Y71" s="82"/>
      <c r="Z71" s="82"/>
      <c r="AA71" s="82"/>
      <c r="AB71" s="82"/>
      <c r="AC71" s="82"/>
      <c r="AD71" s="82"/>
      <c r="AE71" s="82"/>
      <c r="AF71" s="82"/>
      <c r="AG71" s="82"/>
      <c r="AH71" s="82"/>
    </row>
    <row r="72" spans="2:34" ht="15">
      <c r="B72" s="25" t="s">
        <v>97</v>
      </c>
      <c r="C72" s="149">
        <f>IF('Front Page'!$B$3=1,"",VLOOKUP(Geography!$H$2,'CENSUS COUNT'!$B$4:$U$36,Geography!M11,FALSE))</f>
      </c>
      <c r="D72" s="149">
        <f>IF('Front Page'!$B$3=1,"",VLOOKUP(Geography!$H$2,ESTM_ADJ!$B$4:$U$36,Geography!M11,FALSE))</f>
      </c>
      <c r="E72" s="149">
        <f>IF('Front Page'!$B$3=1,"",VLOOKUP(Geography!$H$2,CDE!$B$4:$U$36,Geography!M11,FALSE))</f>
      </c>
      <c r="F72" s="149">
        <f>IF('Front Page'!$B$3=1,"",VLOOKUP(Geography!$H$2,NHSCR!$B$4:$U$36,Geography!M11,FALSE))</f>
      </c>
      <c r="G72" s="33" t="e">
        <v>#N/A</v>
      </c>
      <c r="H72" s="33" t="e">
        <v>#N/A</v>
      </c>
      <c r="I72" s="153">
        <f>IF('Front Page'!$B$3=1,"",VLOOKUP(Geography!$H$2,'RESPONSE RATES'!$B$4:$U$36,Geography!M11,FALSE))</f>
      </c>
      <c r="J72" s="156"/>
      <c r="K72" s="156"/>
      <c r="L72" s="13"/>
      <c r="M72"/>
      <c r="N72" s="13"/>
      <c r="O72" s="82"/>
      <c r="P72" s="82"/>
      <c r="Q72" s="82"/>
      <c r="R72" s="82"/>
      <c r="S72" s="82"/>
      <c r="T72" s="82"/>
      <c r="U72" s="82"/>
      <c r="V72" s="82"/>
      <c r="W72" s="82"/>
      <c r="X72" s="82"/>
      <c r="Y72" s="82"/>
      <c r="Z72" s="82"/>
      <c r="AA72" s="82"/>
      <c r="AB72" s="82"/>
      <c r="AC72" s="82"/>
      <c r="AD72" s="82"/>
      <c r="AE72" s="82"/>
      <c r="AF72" s="82"/>
      <c r="AG72" s="82"/>
      <c r="AH72" s="82"/>
    </row>
    <row r="73" spans="2:34" ht="15">
      <c r="B73" s="25" t="s">
        <v>98</v>
      </c>
      <c r="C73" s="149">
        <f>IF('Front Page'!$B$3=1,"",VLOOKUP(Geography!$H$2,'CENSUS COUNT'!$B$4:$U$36,Geography!M12,FALSE))</f>
      </c>
      <c r="D73" s="149">
        <f>IF('Front Page'!$B$3=1,"",VLOOKUP(Geography!$H$2,ESTM_ADJ!$B$4:$U$36,Geography!M12,FALSE))</f>
      </c>
      <c r="E73" s="149">
        <f>IF('Front Page'!$B$3=1,"",VLOOKUP(Geography!$H$2,CDE!$B$4:$U$36,Geography!M12,FALSE))</f>
      </c>
      <c r="F73" s="149">
        <f>IF('Front Page'!$B$3=1,"",VLOOKUP(Geography!$H$2,NHSCR!$B$4:$U$36,Geography!M12,FALSE))</f>
      </c>
      <c r="G73" s="33" t="e">
        <v>#N/A</v>
      </c>
      <c r="H73" s="33" t="e">
        <v>#N/A</v>
      </c>
      <c r="I73" s="153">
        <f>IF('Front Page'!$B$3=1,"",VLOOKUP(Geography!$H$2,'RESPONSE RATES'!$B$4:$U$36,Geography!M12,FALSE))</f>
      </c>
      <c r="J73" s="156"/>
      <c r="K73" s="156"/>
      <c r="L73" s="13"/>
      <c r="M73"/>
      <c r="N73" s="13"/>
      <c r="O73" s="82"/>
      <c r="P73" s="82"/>
      <c r="Q73" s="82"/>
      <c r="R73" s="82"/>
      <c r="S73" s="82"/>
      <c r="T73" s="82"/>
      <c r="U73" s="82"/>
      <c r="V73" s="82"/>
      <c r="W73" s="82"/>
      <c r="X73" s="82"/>
      <c r="Y73" s="82"/>
      <c r="Z73" s="82"/>
      <c r="AA73" s="82"/>
      <c r="AB73" s="82"/>
      <c r="AC73" s="82"/>
      <c r="AD73" s="82"/>
      <c r="AE73" s="82"/>
      <c r="AF73" s="82"/>
      <c r="AG73" s="82"/>
      <c r="AH73" s="82"/>
    </row>
    <row r="74" spans="2:34" ht="15">
      <c r="B74" s="25" t="s">
        <v>99</v>
      </c>
      <c r="C74" s="149">
        <f>IF('Front Page'!$B$3=1,"",VLOOKUP(Geography!$H$2,'CENSUS COUNT'!$B$4:$U$36,Geography!M13,FALSE))</f>
      </c>
      <c r="D74" s="149">
        <f>IF('Front Page'!$B$3=1,"",VLOOKUP(Geography!$H$2,ESTM_ADJ!$B$4:$U$36,Geography!M13,FALSE))</f>
      </c>
      <c r="E74" s="149">
        <f>IF('Front Page'!$B$3=1,"",VLOOKUP(Geography!$H$2,CDE!$B$4:$U$36,Geography!M13,FALSE))</f>
      </c>
      <c r="F74" s="149">
        <f>IF('Front Page'!$B$3=1,"",VLOOKUP(Geography!$H$2,NHSCR!$B$4:$U$36,Geography!M13,FALSE))</f>
      </c>
      <c r="G74" s="33" t="e">
        <v>#N/A</v>
      </c>
      <c r="H74" s="33" t="e">
        <v>#N/A</v>
      </c>
      <c r="I74" s="153">
        <f>IF('Front Page'!$B$3=1,"",VLOOKUP(Geography!$H$2,'RESPONSE RATES'!$B$4:$U$36,Geography!M13,FALSE))</f>
      </c>
      <c r="J74" s="156"/>
      <c r="K74" s="156"/>
      <c r="L74" s="13"/>
      <c r="M74"/>
      <c r="N74" s="13"/>
      <c r="O74" s="82"/>
      <c r="P74" s="82"/>
      <c r="Q74" s="82"/>
      <c r="R74" s="82"/>
      <c r="S74" s="82"/>
      <c r="T74" s="82"/>
      <c r="U74" s="82"/>
      <c r="V74" s="82"/>
      <c r="W74" s="82"/>
      <c r="X74" s="82"/>
      <c r="Y74" s="82"/>
      <c r="Z74" s="82"/>
      <c r="AA74" s="82"/>
      <c r="AB74" s="82"/>
      <c r="AC74" s="82"/>
      <c r="AD74" s="82"/>
      <c r="AE74" s="82"/>
      <c r="AF74" s="82"/>
      <c r="AG74" s="82"/>
      <c r="AH74" s="82"/>
    </row>
    <row r="75" spans="2:34" ht="15">
      <c r="B75" s="25" t="s">
        <v>100</v>
      </c>
      <c r="C75" s="149">
        <f>IF('Front Page'!$B$3=1,"",VLOOKUP(Geography!$H$2,'CENSUS COUNT'!$B$4:$U$36,Geography!M14,FALSE))</f>
      </c>
      <c r="D75" s="149">
        <f>IF('Front Page'!$B$3=1,"",VLOOKUP(Geography!$H$2,ESTM_ADJ!$B$4:$U$36,Geography!M14,FALSE))</f>
      </c>
      <c r="E75" s="149">
        <f>IF('Front Page'!$B$3=1,"",VLOOKUP(Geography!$H$2,CDE!$B$4:$U$36,Geography!M14,FALSE))</f>
      </c>
      <c r="F75" s="149">
        <f>IF('Front Page'!$B$3=1,"",VLOOKUP(Geography!$H$2,NHSCR!$B$4:$U$36,Geography!M14,FALSE))</f>
      </c>
      <c r="G75" s="33" t="e">
        <v>#N/A</v>
      </c>
      <c r="H75" s="33" t="e">
        <v>#N/A</v>
      </c>
      <c r="I75" s="153">
        <f>IF('Front Page'!$B$3=1,"",VLOOKUP(Geography!$H$2,'RESPONSE RATES'!$B$4:$U$36,Geography!M14,FALSE))</f>
      </c>
      <c r="J75" s="156"/>
      <c r="K75" s="156"/>
      <c r="L75" s="13"/>
      <c r="M75"/>
      <c r="N75" s="13"/>
      <c r="O75" s="82"/>
      <c r="P75" s="82"/>
      <c r="Q75" s="82"/>
      <c r="R75" s="82"/>
      <c r="S75" s="82"/>
      <c r="T75" s="82"/>
      <c r="U75" s="82"/>
      <c r="V75" s="82"/>
      <c r="W75" s="82"/>
      <c r="X75" s="82"/>
      <c r="Y75" s="82"/>
      <c r="Z75" s="82"/>
      <c r="AA75" s="82"/>
      <c r="AB75" s="82"/>
      <c r="AC75" s="82"/>
      <c r="AD75" s="82"/>
      <c r="AE75" s="82"/>
      <c r="AF75" s="82"/>
      <c r="AG75" s="82"/>
      <c r="AH75" s="82"/>
    </row>
    <row r="76" spans="2:34" ht="15">
      <c r="B76" s="25" t="s">
        <v>101</v>
      </c>
      <c r="C76" s="149">
        <f>IF('Front Page'!$B$3=1,"",VLOOKUP(Geography!$H$2,'CENSUS COUNT'!$B$4:$U$36,Geography!M15,FALSE))</f>
      </c>
      <c r="D76" s="149">
        <f>IF('Front Page'!$B$3=1,"",VLOOKUP(Geography!$H$2,ESTM_ADJ!$B$4:$U$36,Geography!M15,FALSE))</f>
      </c>
      <c r="E76" s="149">
        <f>IF('Front Page'!$B$3=1,"",VLOOKUP(Geography!$H$2,CDE!$B$4:$U$36,Geography!M15,FALSE))</f>
      </c>
      <c r="F76" s="149">
        <f>IF('Front Page'!$B$3=1,"",VLOOKUP(Geography!$H$2,NHSCR!$B$4:$U$36,Geography!M15,FALSE))</f>
      </c>
      <c r="G76" s="33" t="e">
        <v>#N/A</v>
      </c>
      <c r="H76" s="149">
        <f>IF('Front Page'!$B$3=1,"",VLOOKUP(Geography!$H$2,SUOP!$B$4:$U$36,Geography!M15,FALSE))</f>
      </c>
      <c r="I76" s="153">
        <f>IF('Front Page'!$B$3=1,"",VLOOKUP(Geography!$H$2,'RESPONSE RATES'!$B$4:$U$36,Geography!M15,FALSE))</f>
      </c>
      <c r="J76" s="156"/>
      <c r="K76" s="156"/>
      <c r="L76" s="13"/>
      <c r="M76"/>
      <c r="N76" s="13"/>
      <c r="O76" s="82"/>
      <c r="P76" s="82"/>
      <c r="Q76" s="82"/>
      <c r="R76" s="82"/>
      <c r="S76" s="82"/>
      <c r="T76" s="82"/>
      <c r="U76" s="82"/>
      <c r="V76" s="82"/>
      <c r="W76" s="82"/>
      <c r="X76" s="82"/>
      <c r="Y76" s="82"/>
      <c r="Z76" s="82"/>
      <c r="AA76" s="82"/>
      <c r="AB76" s="82"/>
      <c r="AC76" s="82"/>
      <c r="AD76" s="82"/>
      <c r="AE76" s="82"/>
      <c r="AF76" s="82"/>
      <c r="AG76" s="82"/>
      <c r="AH76" s="82"/>
    </row>
    <row r="77" spans="2:34" ht="15">
      <c r="B77" s="25" t="s">
        <v>102</v>
      </c>
      <c r="C77" s="149">
        <f>IF('Front Page'!$B$3=1,"",VLOOKUP(Geography!$H$2,'CENSUS COUNT'!$B$4:$U$36,Geography!M16,FALSE))</f>
      </c>
      <c r="D77" s="149">
        <f>IF('Front Page'!$B$3=1,"",VLOOKUP(Geography!$H$2,ESTM_ADJ!$B$4:$U$36,Geography!M16,FALSE))</f>
      </c>
      <c r="E77" s="149">
        <f>IF('Front Page'!$B$3=1,"",VLOOKUP(Geography!$H$2,CDE!$B$4:$U$36,Geography!M16,FALSE))</f>
      </c>
      <c r="F77" s="149">
        <f>IF('Front Page'!$B$3=1,"",VLOOKUP(Geography!$H$2,NHSCR!$B$4:$U$36,Geography!M16,FALSE))</f>
      </c>
      <c r="G77" s="33" t="e">
        <v>#N/A</v>
      </c>
      <c r="H77" s="149">
        <f>IF('Front Page'!$B$3=1,"",VLOOKUP(Geography!$H$2,SUOP!$B$4:$U$36,Geography!M16,FALSE))</f>
      </c>
      <c r="I77" s="153">
        <f>IF('Front Page'!$B$3=1,"",VLOOKUP(Geography!$H$2,'RESPONSE RATES'!$B$4:$U$36,Geography!M16,FALSE))</f>
      </c>
      <c r="J77" s="156"/>
      <c r="K77" s="156"/>
      <c r="L77" s="13"/>
      <c r="M77"/>
      <c r="N77" s="13"/>
      <c r="O77" s="82"/>
      <c r="P77" s="82"/>
      <c r="Q77" s="82"/>
      <c r="R77" s="82"/>
      <c r="S77" s="82"/>
      <c r="T77" s="82"/>
      <c r="U77" s="82"/>
      <c r="V77" s="82"/>
      <c r="W77" s="82"/>
      <c r="X77" s="82"/>
      <c r="Y77" s="82"/>
      <c r="Z77" s="82"/>
      <c r="AA77" s="82"/>
      <c r="AB77" s="82"/>
      <c r="AC77" s="82"/>
      <c r="AD77" s="82"/>
      <c r="AE77" s="82"/>
      <c r="AF77" s="82"/>
      <c r="AG77" s="82"/>
      <c r="AH77" s="82"/>
    </row>
    <row r="78" spans="2:34" ht="15">
      <c r="B78" s="25" t="s">
        <v>103</v>
      </c>
      <c r="C78" s="149">
        <f>IF('Front Page'!$B$3=1,"",VLOOKUP(Geography!$H$2,'CENSUS COUNT'!$B$4:$U$36,Geography!M17,FALSE))</f>
      </c>
      <c r="D78" s="149">
        <f>IF('Front Page'!$B$3=1,"",VLOOKUP(Geography!$H$2,ESTM_ADJ!$B$4:$U$36,Geography!M17,FALSE))</f>
      </c>
      <c r="E78" s="149">
        <f>IF('Front Page'!$B$3=1,"",VLOOKUP(Geography!$H$2,CDE!$B$4:$U$36,Geography!M17,FALSE))</f>
      </c>
      <c r="F78" s="149">
        <f>IF('Front Page'!$B$3=1,"",VLOOKUP(Geography!$H$2,NHSCR!$B$4:$U$36,Geography!M17,FALSE))</f>
      </c>
      <c r="G78" s="33" t="e">
        <v>#N/A</v>
      </c>
      <c r="H78" s="149">
        <f>IF('Front Page'!$B$3=1,"",VLOOKUP(Geography!$H$2,SUOP!$B$4:$U$36,Geography!M17,FALSE))</f>
      </c>
      <c r="I78" s="153">
        <f>IF('Front Page'!$B$3=1,"",VLOOKUP(Geography!$H$2,'RESPONSE RATES'!$B$4:$U$36,Geography!M17,FALSE))</f>
      </c>
      <c r="J78" s="156"/>
      <c r="K78" s="156"/>
      <c r="L78" s="13"/>
      <c r="M78"/>
      <c r="N78" s="13"/>
      <c r="O78" s="82"/>
      <c r="P78" s="82"/>
      <c r="Q78" s="82"/>
      <c r="R78" s="82"/>
      <c r="S78" s="82"/>
      <c r="T78" s="82"/>
      <c r="U78" s="82"/>
      <c r="V78" s="82"/>
      <c r="W78" s="82"/>
      <c r="X78" s="82"/>
      <c r="Y78" s="82"/>
      <c r="Z78" s="82"/>
      <c r="AA78" s="82"/>
      <c r="AB78" s="82"/>
      <c r="AC78" s="82"/>
      <c r="AD78" s="82"/>
      <c r="AE78" s="82"/>
      <c r="AF78" s="82"/>
      <c r="AG78" s="82"/>
      <c r="AH78" s="82"/>
    </row>
    <row r="79" spans="2:34" ht="15">
      <c r="B79" s="25" t="s">
        <v>70</v>
      </c>
      <c r="C79" s="149">
        <f>IF('Front Page'!$B$3=1,"",VLOOKUP(Geography!$H$2,'CENSUS COUNT'!$B$4:$U$36,Geography!M18,FALSE))</f>
      </c>
      <c r="D79" s="149">
        <f>IF('Front Page'!$B$3=1,"",VLOOKUP(Geography!$H$2,ESTM_ADJ!$B$4:$U$36,Geography!M18,FALSE))</f>
      </c>
      <c r="E79" s="149">
        <f>IF('Front Page'!$B$3=1,"",VLOOKUP(Geography!$H$2,CDE!$B$4:$U$36,Geography!M18,FALSE))</f>
      </c>
      <c r="F79" s="149">
        <f>IF('Front Page'!$B$3=1,"",VLOOKUP(Geography!$H$2,NHSCR!$B$4:$U$36,Geography!M18,FALSE))</f>
      </c>
      <c r="G79" s="33" t="e">
        <v>#N/A</v>
      </c>
      <c r="H79" s="149">
        <f>IF('Front Page'!$B$3=1,"",VLOOKUP(Geography!$H$2,SUOP!$B$4:$U$36,Geography!M18,FALSE))</f>
      </c>
      <c r="I79" s="153">
        <f>IF('Front Page'!$B$3=1,"",VLOOKUP(Geography!$H$2,'RESPONSE RATES'!$B$4:$U$36,Geography!M18,FALSE))</f>
      </c>
      <c r="J79" s="156"/>
      <c r="K79" s="156"/>
      <c r="L79" s="13"/>
      <c r="M79"/>
      <c r="N79" s="13"/>
      <c r="O79" s="82"/>
      <c r="P79" s="82"/>
      <c r="Q79" s="82"/>
      <c r="R79" s="82"/>
      <c r="S79" s="82"/>
      <c r="T79" s="82"/>
      <c r="U79" s="82"/>
      <c r="V79" s="82"/>
      <c r="W79" s="82"/>
      <c r="X79" s="82"/>
      <c r="Y79" s="82"/>
      <c r="Z79" s="82"/>
      <c r="AA79" s="82"/>
      <c r="AB79" s="82"/>
      <c r="AC79" s="82"/>
      <c r="AD79" s="82"/>
      <c r="AE79" s="82"/>
      <c r="AF79" s="82"/>
      <c r="AG79" s="82"/>
      <c r="AH79" s="82"/>
    </row>
    <row r="80" spans="2:34" ht="15">
      <c r="B80" s="14" t="s">
        <v>104</v>
      </c>
      <c r="C80" s="151">
        <f>IF('Front Page'!$B$3=1,"",VLOOKUP(Geography!$H$2,'CENSUS COUNT'!$B$4:$U$36,Geography!M19,FALSE))</f>
      </c>
      <c r="D80" s="151">
        <f>IF('Front Page'!$B$3=1,"",VLOOKUP(Geography!$H$2,ESTM_ADJ!$B$4:$U$36,Geography!M19,FALSE))</f>
      </c>
      <c r="E80" s="151">
        <f>IF('Front Page'!$B$3=1,"",VLOOKUP(Geography!$H$2,CDE!$B$4:$U$36,Geography!M19,FALSE))</f>
      </c>
      <c r="F80" s="151">
        <f>IF('Front Page'!$B$3=1,"",VLOOKUP(Geography!$H$2,NHSCR!$B$4:$U$36,Geography!M19,FALSE))</f>
      </c>
      <c r="G80" s="151">
        <f>IF('Front Page'!$B$3=1,"",VLOOKUP(Geography!$H$2,'CB'!$B$4:$U$36,Geography!M19,FALSE))</f>
      </c>
      <c r="H80" s="151">
        <f>IF('Front Page'!$B$3=1,"",VLOOKUP(Geography!$H$2,SUOP!$B$4:$U$36,Geography!M19,FALSE))</f>
      </c>
      <c r="I80" s="154">
        <f>IF('Front Page'!$B$3=1,"",VLOOKUP(Geography!$H$2,'RESPONSE RATES'!$B$4:$U$36,Geography!M19,FALSE))</f>
      </c>
      <c r="J80" s="134"/>
      <c r="K80" s="134"/>
      <c r="L80" s="13"/>
      <c r="M80"/>
      <c r="N80" s="13"/>
      <c r="O80" s="82"/>
      <c r="P80" s="82"/>
      <c r="Q80" s="82"/>
      <c r="R80" s="82"/>
      <c r="S80" s="82"/>
      <c r="T80" s="82"/>
      <c r="U80" s="82"/>
      <c r="V80" s="82"/>
      <c r="W80" s="82"/>
      <c r="X80" s="82"/>
      <c r="Y80" s="82"/>
      <c r="Z80" s="82"/>
      <c r="AA80" s="82"/>
      <c r="AB80" s="82"/>
      <c r="AC80" s="82"/>
      <c r="AD80" s="82"/>
      <c r="AE80" s="82"/>
      <c r="AF80" s="82"/>
      <c r="AG80" s="82"/>
      <c r="AH80" s="82"/>
    </row>
    <row r="81" spans="2:36" ht="15">
      <c r="B81" s="141" t="s">
        <v>140</v>
      </c>
      <c r="C81" s="133"/>
      <c r="D81" s="133"/>
      <c r="E81" s="133"/>
      <c r="F81" s="133"/>
      <c r="G81" s="133"/>
      <c r="H81" s="133"/>
      <c r="I81" s="133"/>
      <c r="J81" s="133"/>
      <c r="K81" s="133"/>
      <c r="L81" s="134"/>
      <c r="M81" s="17"/>
      <c r="N81" s="13"/>
      <c r="O81" s="120"/>
      <c r="P81" s="82"/>
      <c r="Q81" s="82"/>
      <c r="R81" s="82"/>
      <c r="S81" s="82"/>
      <c r="T81" s="82"/>
      <c r="U81" s="82"/>
      <c r="V81" s="82"/>
      <c r="W81" s="82"/>
      <c r="X81" s="82"/>
      <c r="Y81" s="82"/>
      <c r="Z81" s="82"/>
      <c r="AA81" s="82"/>
      <c r="AB81" s="82"/>
      <c r="AC81" s="82"/>
      <c r="AD81" s="82"/>
      <c r="AE81" s="82"/>
      <c r="AF81" s="82"/>
      <c r="AG81" s="82"/>
      <c r="AH81" s="82"/>
      <c r="AI81" s="82"/>
      <c r="AJ81" s="82"/>
    </row>
    <row r="82" spans="2:37" ht="15">
      <c r="B82" s="97" t="s">
        <v>135</v>
      </c>
      <c r="C82" s="6"/>
      <c r="D82" s="6"/>
      <c r="E82" s="6"/>
      <c r="F82" s="6"/>
      <c r="G82" s="6"/>
      <c r="H82" s="6"/>
      <c r="I82" s="6"/>
      <c r="J82" s="6"/>
      <c r="K82" s="6"/>
      <c r="L82" s="6"/>
      <c r="M82" s="6"/>
      <c r="N82" s="6"/>
      <c r="O82" s="82"/>
      <c r="P82" s="82"/>
      <c r="Q82" s="82"/>
      <c r="R82" s="82"/>
      <c r="S82" s="82"/>
      <c r="T82" s="82"/>
      <c r="U82" s="82"/>
      <c r="V82" s="82"/>
      <c r="W82" s="82"/>
      <c r="X82" s="82"/>
      <c r="Y82" s="82"/>
      <c r="Z82" s="82"/>
      <c r="AA82" s="82"/>
      <c r="AB82" s="82"/>
      <c r="AC82" s="82"/>
      <c r="AD82" s="82"/>
      <c r="AE82" s="82"/>
      <c r="AF82" s="82"/>
      <c r="AG82" s="82"/>
      <c r="AH82" s="82"/>
      <c r="AI82" s="82"/>
      <c r="AJ82" s="82"/>
      <c r="AK82" s="82"/>
    </row>
    <row r="83" spans="2:14" ht="15">
      <c r="B83" s="36"/>
      <c r="C83" s="29"/>
      <c r="D83" s="29"/>
      <c r="E83" s="29"/>
      <c r="F83" s="29"/>
      <c r="G83" s="29"/>
      <c r="H83" s="29"/>
      <c r="I83" s="29"/>
      <c r="J83" s="29"/>
      <c r="K83" s="29"/>
      <c r="L83" s="29"/>
      <c r="M83" s="29"/>
      <c r="N83"/>
    </row>
    <row r="84" spans="2:14" ht="15.75">
      <c r="B84" s="8" t="str">
        <f>Geography!$F$3</f>
        <v>2011 Census QA Pack - Select CA</v>
      </c>
      <c r="C84"/>
      <c r="D84"/>
      <c r="E84"/>
      <c r="F84"/>
      <c r="G84"/>
      <c r="H84"/>
      <c r="I84"/>
      <c r="J84"/>
      <c r="K84"/>
      <c r="L84"/>
      <c r="M84"/>
      <c r="N84"/>
    </row>
    <row r="85" spans="2:14" ht="15">
      <c r="B85"/>
      <c r="C85"/>
      <c r="D85"/>
      <c r="E85"/>
      <c r="F85"/>
      <c r="G85"/>
      <c r="H85"/>
      <c r="I85"/>
      <c r="J85"/>
      <c r="K85"/>
      <c r="L85"/>
      <c r="M85"/>
      <c r="N85"/>
    </row>
    <row r="86" spans="2:14" ht="15">
      <c r="B86"/>
      <c r="C86"/>
      <c r="D86"/>
      <c r="E86"/>
      <c r="F86"/>
      <c r="G86"/>
      <c r="H86"/>
      <c r="I86"/>
      <c r="J86"/>
      <c r="K86"/>
      <c r="L86"/>
      <c r="M86"/>
      <c r="N86"/>
    </row>
    <row r="87" spans="2:14" ht="15">
      <c r="B87"/>
      <c r="C87"/>
      <c r="D87"/>
      <c r="E87"/>
      <c r="F87"/>
      <c r="G87"/>
      <c r="H87"/>
      <c r="I87"/>
      <c r="J87"/>
      <c r="K87"/>
      <c r="L87"/>
      <c r="M87"/>
      <c r="N87"/>
    </row>
    <row r="88" spans="2:14" ht="18" customHeight="1">
      <c r="B88"/>
      <c r="C88"/>
      <c r="D88"/>
      <c r="E88"/>
      <c r="F88"/>
      <c r="G88"/>
      <c r="H88"/>
      <c r="I88"/>
      <c r="J88"/>
      <c r="K88"/>
      <c r="L88"/>
      <c r="M88"/>
      <c r="N88"/>
    </row>
    <row r="89" spans="2:14" ht="45" customHeight="1">
      <c r="B89"/>
      <c r="C89"/>
      <c r="D89"/>
      <c r="E89"/>
      <c r="F89"/>
      <c r="G89"/>
      <c r="H89"/>
      <c r="I89"/>
      <c r="J89"/>
      <c r="K89"/>
      <c r="L89"/>
      <c r="M89"/>
      <c r="N89"/>
    </row>
    <row r="90" spans="2:14" ht="15">
      <c r="B90"/>
      <c r="C90"/>
      <c r="D90"/>
      <c r="E90"/>
      <c r="F90"/>
      <c r="G90"/>
      <c r="H90"/>
      <c r="I90"/>
      <c r="J90"/>
      <c r="K90"/>
      <c r="L90"/>
      <c r="M90"/>
      <c r="N90"/>
    </row>
    <row r="91" spans="2:14" ht="15">
      <c r="B91"/>
      <c r="C91"/>
      <c r="D91"/>
      <c r="E91"/>
      <c r="F91"/>
      <c r="G91"/>
      <c r="H91"/>
      <c r="I91"/>
      <c r="J91"/>
      <c r="K91"/>
      <c r="L91"/>
      <c r="M91"/>
      <c r="N91"/>
    </row>
    <row r="92" spans="2:14" ht="15">
      <c r="B92"/>
      <c r="C92"/>
      <c r="D92"/>
      <c r="E92"/>
      <c r="F92"/>
      <c r="G92"/>
      <c r="H92"/>
      <c r="I92"/>
      <c r="J92"/>
      <c r="K92"/>
      <c r="L92"/>
      <c r="M92"/>
      <c r="N92"/>
    </row>
    <row r="93" spans="2:14" ht="15">
      <c r="B93"/>
      <c r="C93"/>
      <c r="D93"/>
      <c r="E93"/>
      <c r="F93"/>
      <c r="G93"/>
      <c r="H93"/>
      <c r="I93"/>
      <c r="J93"/>
      <c r="K93"/>
      <c r="L93"/>
      <c r="M93"/>
      <c r="N93"/>
    </row>
    <row r="94" spans="2:14" ht="15">
      <c r="B94"/>
      <c r="C94"/>
      <c r="D94"/>
      <c r="E94"/>
      <c r="F94"/>
      <c r="G94"/>
      <c r="H94"/>
      <c r="I94"/>
      <c r="J94"/>
      <c r="K94"/>
      <c r="L94"/>
      <c r="M94"/>
      <c r="N94"/>
    </row>
    <row r="95" spans="2:14" ht="15">
      <c r="B95"/>
      <c r="C95"/>
      <c r="D95"/>
      <c r="E95"/>
      <c r="F95"/>
      <c r="G95"/>
      <c r="H95"/>
      <c r="I95"/>
      <c r="J95"/>
      <c r="K95"/>
      <c r="L95"/>
      <c r="M95"/>
      <c r="N95"/>
    </row>
    <row r="96" spans="2:14" ht="15">
      <c r="B96"/>
      <c r="C96"/>
      <c r="D96"/>
      <c r="E96"/>
      <c r="F96"/>
      <c r="G96"/>
      <c r="H96"/>
      <c r="I96"/>
      <c r="J96"/>
      <c r="K96"/>
      <c r="L96"/>
      <c r="M96"/>
      <c r="N96"/>
    </row>
    <row r="97" spans="2:14" ht="15">
      <c r="B97"/>
      <c r="C97"/>
      <c r="D97"/>
      <c r="E97"/>
      <c r="F97"/>
      <c r="G97"/>
      <c r="H97"/>
      <c r="I97"/>
      <c r="J97"/>
      <c r="K97"/>
      <c r="L97"/>
      <c r="M97"/>
      <c r="N97"/>
    </row>
    <row r="98" spans="2:14" ht="15">
      <c r="B98"/>
      <c r="C98"/>
      <c r="D98"/>
      <c r="E98"/>
      <c r="F98"/>
      <c r="G98"/>
      <c r="H98"/>
      <c r="I98"/>
      <c r="J98"/>
      <c r="K98"/>
      <c r="L98"/>
      <c r="M98"/>
      <c r="N98"/>
    </row>
    <row r="99" spans="2:14" ht="15">
      <c r="B99"/>
      <c r="C99"/>
      <c r="D99"/>
      <c r="E99"/>
      <c r="F99"/>
      <c r="G99"/>
      <c r="H99"/>
      <c r="I99"/>
      <c r="J99"/>
      <c r="K99"/>
      <c r="L99"/>
      <c r="M99"/>
      <c r="N99"/>
    </row>
    <row r="100" spans="2:14" ht="15">
      <c r="B100"/>
      <c r="C100"/>
      <c r="D100"/>
      <c r="E100"/>
      <c r="F100"/>
      <c r="G100"/>
      <c r="H100"/>
      <c r="I100"/>
      <c r="J100"/>
      <c r="K100"/>
      <c r="L100"/>
      <c r="M100"/>
      <c r="N100"/>
    </row>
    <row r="101" spans="2:14" ht="15">
      <c r="B101"/>
      <c r="C101"/>
      <c r="D101"/>
      <c r="E101"/>
      <c r="F101"/>
      <c r="G101"/>
      <c r="H101"/>
      <c r="I101"/>
      <c r="J101"/>
      <c r="K101"/>
      <c r="L101"/>
      <c r="M101"/>
      <c r="N101"/>
    </row>
    <row r="102" spans="2:14" ht="15">
      <c r="B102"/>
      <c r="C102"/>
      <c r="D102"/>
      <c r="E102"/>
      <c r="F102"/>
      <c r="G102"/>
      <c r="H102"/>
      <c r="I102"/>
      <c r="J102"/>
      <c r="K102"/>
      <c r="L102"/>
      <c r="M102"/>
      <c r="N102"/>
    </row>
    <row r="103" spans="2:14" ht="15">
      <c r="B103"/>
      <c r="C103"/>
      <c r="D103"/>
      <c r="E103"/>
      <c r="F103"/>
      <c r="G103"/>
      <c r="H103"/>
      <c r="I103"/>
      <c r="J103"/>
      <c r="K103"/>
      <c r="L103"/>
      <c r="M103"/>
      <c r="N103"/>
    </row>
    <row r="104" spans="2:14" ht="15">
      <c r="B104"/>
      <c r="C104"/>
      <c r="D104"/>
      <c r="E104"/>
      <c r="F104"/>
      <c r="G104"/>
      <c r="H104"/>
      <c r="I104"/>
      <c r="J104"/>
      <c r="K104"/>
      <c r="L104"/>
      <c r="M104"/>
      <c r="N104"/>
    </row>
    <row r="105" spans="2:14" ht="15">
      <c r="B105"/>
      <c r="C105"/>
      <c r="D105"/>
      <c r="E105"/>
      <c r="F105"/>
      <c r="G105"/>
      <c r="H105"/>
      <c r="I105"/>
      <c r="J105"/>
      <c r="K105"/>
      <c r="L105"/>
      <c r="M105"/>
      <c r="N105"/>
    </row>
    <row r="106" spans="2:14" ht="15">
      <c r="B106"/>
      <c r="C106"/>
      <c r="D106"/>
      <c r="E106"/>
      <c r="F106"/>
      <c r="G106"/>
      <c r="H106"/>
      <c r="I106"/>
      <c r="J106"/>
      <c r="K106"/>
      <c r="L106"/>
      <c r="M106"/>
      <c r="N106"/>
    </row>
    <row r="107" spans="2:14" ht="15">
      <c r="B107"/>
      <c r="C107"/>
      <c r="D107"/>
      <c r="E107"/>
      <c r="F107"/>
      <c r="G107"/>
      <c r="H107"/>
      <c r="I107"/>
      <c r="J107"/>
      <c r="K107"/>
      <c r="L107"/>
      <c r="M107"/>
      <c r="N107"/>
    </row>
    <row r="108" spans="2:14" ht="15">
      <c r="B108"/>
      <c r="C108"/>
      <c r="D108"/>
      <c r="E108"/>
      <c r="F108"/>
      <c r="G108"/>
      <c r="H108"/>
      <c r="I108"/>
      <c r="J108"/>
      <c r="K108"/>
      <c r="L108"/>
      <c r="M108"/>
      <c r="N108"/>
    </row>
    <row r="109" spans="2:14" ht="15">
      <c r="B109"/>
      <c r="C109"/>
      <c r="D109"/>
      <c r="E109"/>
      <c r="F109"/>
      <c r="G109"/>
      <c r="H109"/>
      <c r="I109"/>
      <c r="J109"/>
      <c r="K109"/>
      <c r="L109"/>
      <c r="M109"/>
      <c r="N109"/>
    </row>
    <row r="110" spans="2:14" ht="15">
      <c r="B110"/>
      <c r="C110"/>
      <c r="D110"/>
      <c r="E110"/>
      <c r="F110"/>
      <c r="G110"/>
      <c r="H110"/>
      <c r="I110"/>
      <c r="J110"/>
      <c r="K110"/>
      <c r="L110"/>
      <c r="M110"/>
      <c r="N110"/>
    </row>
    <row r="111" spans="2:14" ht="15">
      <c r="B111"/>
      <c r="C111"/>
      <c r="D111"/>
      <c r="E111"/>
      <c r="F111"/>
      <c r="G111"/>
      <c r="H111"/>
      <c r="I111"/>
      <c r="J111"/>
      <c r="K111"/>
      <c r="L111"/>
      <c r="M111"/>
      <c r="N111"/>
    </row>
    <row r="112" spans="2:14" ht="15">
      <c r="B112"/>
      <c r="C112"/>
      <c r="D112"/>
      <c r="E112"/>
      <c r="F112"/>
      <c r="G112"/>
      <c r="H112"/>
      <c r="I112"/>
      <c r="J112"/>
      <c r="K112"/>
      <c r="L112"/>
      <c r="M112"/>
      <c r="N112"/>
    </row>
    <row r="113" spans="2:14" ht="15">
      <c r="B113"/>
      <c r="C113"/>
      <c r="D113"/>
      <c r="E113"/>
      <c r="F113"/>
      <c r="G113"/>
      <c r="H113"/>
      <c r="I113"/>
      <c r="J113"/>
      <c r="K113"/>
      <c r="L113"/>
      <c r="M113"/>
      <c r="N113"/>
    </row>
    <row r="114" spans="2:14" ht="15.75">
      <c r="B114" s="8" t="str">
        <f>Geography!$F$3</f>
        <v>2011 Census QA Pack - Select CA</v>
      </c>
      <c r="C114"/>
      <c r="D114"/>
      <c r="E114"/>
      <c r="F114"/>
      <c r="G114"/>
      <c r="H114"/>
      <c r="I114"/>
      <c r="J114"/>
      <c r="K114"/>
      <c r="L114"/>
      <c r="M114"/>
      <c r="N114"/>
    </row>
    <row r="115" spans="2:14" ht="15">
      <c r="B115"/>
      <c r="C115"/>
      <c r="D115"/>
      <c r="E115"/>
      <c r="F115"/>
      <c r="G115"/>
      <c r="H115"/>
      <c r="I115"/>
      <c r="J115"/>
      <c r="K115"/>
      <c r="L115"/>
      <c r="M115"/>
      <c r="N115"/>
    </row>
    <row r="116" spans="2:14" ht="18" customHeight="1">
      <c r="B116" s="5" t="str">
        <f>Geography!F7</f>
        <v>Females - Select CA</v>
      </c>
      <c r="C116"/>
      <c r="D116"/>
      <c r="E116"/>
      <c r="F116"/>
      <c r="G116"/>
      <c r="H116"/>
      <c r="I116"/>
      <c r="J116"/>
      <c r="K116"/>
      <c r="L116"/>
      <c r="M116"/>
      <c r="N116"/>
    </row>
    <row r="117" spans="2:14" ht="15" customHeight="1">
      <c r="B117"/>
      <c r="C117"/>
      <c r="D117"/>
      <c r="E117"/>
      <c r="F117"/>
      <c r="G117"/>
      <c r="H117"/>
      <c r="I117"/>
      <c r="J117"/>
      <c r="K117"/>
      <c r="L117"/>
      <c r="M117"/>
      <c r="N117"/>
    </row>
    <row r="118" spans="2:15" ht="67.5" customHeight="1">
      <c r="B118" s="24" t="s">
        <v>88</v>
      </c>
      <c r="C118" s="15" t="s">
        <v>15</v>
      </c>
      <c r="D118" s="15" t="s">
        <v>16</v>
      </c>
      <c r="E118" s="16" t="s">
        <v>17</v>
      </c>
      <c r="F118" s="16" t="s">
        <v>80</v>
      </c>
      <c r="G118" s="16" t="s">
        <v>138</v>
      </c>
      <c r="H118" s="16" t="s">
        <v>139</v>
      </c>
      <c r="I118" s="27" t="s">
        <v>105</v>
      </c>
      <c r="J118" s="156"/>
      <c r="K118" s="156"/>
      <c r="L118" s="156"/>
      <c r="M118"/>
      <c r="N118" s="6"/>
      <c r="O118" s="82"/>
    </row>
    <row r="119" spans="2:15" ht="15" customHeight="1">
      <c r="B119" s="25" t="s">
        <v>86</v>
      </c>
      <c r="C119" s="149">
        <f>IF('Front Page'!$B$3=1,"",VLOOKUP(Geography!$H$2,'CENSUS COUNT'!$B$37:$U$69,Geography!M2,FALSE))</f>
      </c>
      <c r="D119" s="149">
        <f>IF('Front Page'!$B$3=1,"",VLOOKUP(Geography!$H$2,ESTM_ADJ!$B$37:$U$69,Geography!M2,FALSE))</f>
      </c>
      <c r="E119" s="149">
        <f>IF('Front Page'!$B$3=1,"",VLOOKUP(Geography!$H$2,CDE!$B$37:$U$69,Geography!M2,FALSE))</f>
      </c>
      <c r="F119" s="149">
        <f>IF('Front Page'!$B$3=1,"",VLOOKUP(Geography!$H$2,NHSCR!$B$37:$U$69,Geography!M2,FALSE))</f>
      </c>
      <c r="G119" s="149">
        <f>IF('Front Page'!$B$3=1,"",VLOOKUP(Geography!$H$2,'CB'!$B$37:$U$69,Geography!M2,FALSE))</f>
      </c>
      <c r="H119" s="33" t="e">
        <v>#N/A</v>
      </c>
      <c r="I119" s="153">
        <f>IF('Front Page'!$B$3=1,"",VLOOKUP(Geography!$H$2,'RESPONSE RATES'!$B$37:$U$69,Geography!M2,FALSE))</f>
      </c>
      <c r="J119" s="156"/>
      <c r="K119" s="156"/>
      <c r="L119" s="156"/>
      <c r="M119"/>
      <c r="N119" s="6"/>
      <c r="O119" s="82"/>
    </row>
    <row r="120" spans="2:15" ht="15" customHeight="1">
      <c r="B120" s="25" t="s">
        <v>89</v>
      </c>
      <c r="C120" s="149">
        <f>IF('Front Page'!$B$3=1,"",VLOOKUP(Geography!$H$2,'CENSUS COUNT'!$B$37:$U$69,Geography!M3,FALSE))</f>
      </c>
      <c r="D120" s="149">
        <f>IF('Front Page'!$B$3=1,"",VLOOKUP(Geography!$H$2,ESTM_ADJ!$B$37:$U$69,Geography!M3,FALSE))</f>
      </c>
      <c r="E120" s="149">
        <f>IF('Front Page'!$B$3=1,"",VLOOKUP(Geography!$H$2,CDE!$B$37:$U$69,Geography!M3,FALSE))</f>
      </c>
      <c r="F120" s="149">
        <f>IF('Front Page'!$B$3=1,"",VLOOKUP(Geography!$H$2,NHSCR!$B$37:$U$69,Geography!M3,FALSE))</f>
      </c>
      <c r="G120" s="149">
        <f>IF('Front Page'!$B$3=1,"",VLOOKUP(Geography!$H$2,'CB'!$B$37:$U$69,Geography!M3,FALSE))</f>
      </c>
      <c r="H120" s="33" t="e">
        <v>#N/A</v>
      </c>
      <c r="I120" s="153">
        <f>IF('Front Page'!$B$3=1,"",VLOOKUP(Geography!$H$2,'RESPONSE RATES'!$B$37:$U$69,Geography!M3,FALSE))</f>
      </c>
      <c r="J120" s="156"/>
      <c r="K120" s="156"/>
      <c r="L120" s="156"/>
      <c r="M120"/>
      <c r="N120" s="6"/>
      <c r="O120" s="82"/>
    </row>
    <row r="121" spans="2:36" ht="15" customHeight="1">
      <c r="B121" s="25" t="s">
        <v>90</v>
      </c>
      <c r="C121" s="149">
        <f>IF('Front Page'!$B$3=1,"",VLOOKUP(Geography!$H$2,'CENSUS COUNT'!$B$37:$U$69,Geography!M4,FALSE))</f>
      </c>
      <c r="D121" s="149">
        <f>IF('Front Page'!$B$3=1,"",VLOOKUP(Geography!$H$2,ESTM_ADJ!$B$37:$U$69,Geography!M4,FALSE))</f>
      </c>
      <c r="E121" s="149">
        <f>IF('Front Page'!$B$3=1,"",VLOOKUP(Geography!$H$2,CDE!$B$37:$U$69,Geography!M4,FALSE))</f>
      </c>
      <c r="F121" s="149">
        <f>IF('Front Page'!$B$3=1,"",VLOOKUP(Geography!$H$2,NHSCR!$B$37:$U$69,Geography!M4,FALSE))</f>
      </c>
      <c r="G121" s="149">
        <f>IF('Front Page'!$B$3=1,"",VLOOKUP(Geography!$H$2,'CB'!$B$37:$U$69,Geography!M4,FALSE))</f>
      </c>
      <c r="H121" s="33" t="e">
        <v>#N/A</v>
      </c>
      <c r="I121" s="153">
        <f>IF('Front Page'!$B$3=1,"",VLOOKUP(Geography!$H$2,'RESPONSE RATES'!$B$37:$U$69,Geography!M4,FALSE))</f>
      </c>
      <c r="J121" s="156"/>
      <c r="K121" s="156"/>
      <c r="L121" s="156"/>
      <c r="M121" s="6"/>
      <c r="N121" s="6"/>
      <c r="O121" s="82"/>
      <c r="P121" s="82"/>
      <c r="Q121" s="82"/>
      <c r="R121" s="82"/>
      <c r="S121" s="82"/>
      <c r="T121" s="82"/>
      <c r="U121" s="82"/>
      <c r="V121" s="82"/>
      <c r="W121" s="82"/>
      <c r="X121" s="82"/>
      <c r="Y121" s="82"/>
      <c r="Z121" s="82"/>
      <c r="AA121" s="82"/>
      <c r="AB121" s="82"/>
      <c r="AC121" s="82"/>
      <c r="AD121" s="82"/>
      <c r="AE121" s="82"/>
      <c r="AF121" s="82"/>
      <c r="AG121" s="82"/>
      <c r="AH121" s="82"/>
      <c r="AI121" s="82"/>
      <c r="AJ121" s="82"/>
    </row>
    <row r="122" spans="2:36" ht="15" customHeight="1">
      <c r="B122" s="25" t="s">
        <v>91</v>
      </c>
      <c r="C122" s="149">
        <f>IF('Front Page'!$B$3=1,"",VLOOKUP(Geography!$H$2,'CENSUS COUNT'!$B$37:$U$69,Geography!M5,FALSE))</f>
      </c>
      <c r="D122" s="149">
        <f>IF('Front Page'!$B$3=1,"",VLOOKUP(Geography!$H$2,ESTM_ADJ!$B$37:$U$69,Geography!M5,FALSE))</f>
      </c>
      <c r="E122" s="149">
        <f>IF('Front Page'!$B$3=1,"",VLOOKUP(Geography!$H$2,CDE!$B$37:$U$69,Geography!M5,FALSE))</f>
      </c>
      <c r="F122" s="149">
        <f>IF('Front Page'!$B$3=1,"",VLOOKUP(Geography!$H$2,NHSCR!$B$37:$U$69,Geography!M5,FALSE))</f>
      </c>
      <c r="G122" s="33" t="e">
        <v>#N/A</v>
      </c>
      <c r="H122" s="33" t="e">
        <v>#N/A</v>
      </c>
      <c r="I122" s="153">
        <f>IF('Front Page'!$B$3=1,"",VLOOKUP(Geography!$H$2,'RESPONSE RATES'!$B$37:$U$69,Geography!M5,FALSE))</f>
      </c>
      <c r="J122" s="156"/>
      <c r="K122" s="156"/>
      <c r="L122" s="156"/>
      <c r="M122" s="6"/>
      <c r="N122" s="6"/>
      <c r="O122" s="82"/>
      <c r="P122" s="82"/>
      <c r="Q122" s="82"/>
      <c r="R122" s="82"/>
      <c r="S122" s="82"/>
      <c r="T122" s="82"/>
      <c r="U122" s="82"/>
      <c r="V122" s="82"/>
      <c r="W122" s="82"/>
      <c r="X122" s="82"/>
      <c r="Y122" s="82"/>
      <c r="Z122" s="82"/>
      <c r="AA122" s="82"/>
      <c r="AB122" s="82"/>
      <c r="AC122" s="82"/>
      <c r="AD122" s="82"/>
      <c r="AE122" s="82"/>
      <c r="AF122" s="82"/>
      <c r="AG122" s="82"/>
      <c r="AH122" s="82"/>
      <c r="AI122" s="82"/>
      <c r="AJ122" s="82"/>
    </row>
    <row r="123" spans="2:36" ht="15" customHeight="1">
      <c r="B123" s="18" t="s">
        <v>92</v>
      </c>
      <c r="C123" s="149">
        <f>IF('Front Page'!$B$3=1,"",VLOOKUP(Geography!$H$2,'CENSUS COUNT'!$B$37:$U$69,Geography!M6,FALSE))</f>
      </c>
      <c r="D123" s="149">
        <f>IF('Front Page'!$B$3=1,"",VLOOKUP(Geography!$H$2,ESTM_ADJ!$B$37:$U$69,Geography!M6,FALSE))</f>
      </c>
      <c r="E123" s="149">
        <f>IF('Front Page'!$B$3=1,"",VLOOKUP(Geography!$H$2,CDE!$B$37:$U$69,Geography!M6,FALSE))</f>
      </c>
      <c r="F123" s="149">
        <f>IF('Front Page'!$B$3=1,"",VLOOKUP(Geography!$H$2,NHSCR!$B$37:$U$69,Geography!M6,FALSE))</f>
      </c>
      <c r="G123" s="33" t="e">
        <v>#N/A</v>
      </c>
      <c r="H123" s="33" t="e">
        <v>#N/A</v>
      </c>
      <c r="I123" s="153">
        <f>IF('Front Page'!$B$3=1,"",VLOOKUP(Geography!$H$2,'RESPONSE RATES'!$B$37:$U$69,Geography!M6,FALSE))</f>
      </c>
      <c r="J123" s="156"/>
      <c r="K123" s="156"/>
      <c r="L123" s="156"/>
      <c r="M123" s="6"/>
      <c r="N123" s="6"/>
      <c r="O123" s="82"/>
      <c r="P123" s="82"/>
      <c r="Q123" s="82"/>
      <c r="R123" s="82"/>
      <c r="S123" s="82"/>
      <c r="T123" s="82"/>
      <c r="U123" s="82"/>
      <c r="V123" s="82"/>
      <c r="W123" s="82"/>
      <c r="X123" s="82"/>
      <c r="Y123" s="82"/>
      <c r="Z123" s="82"/>
      <c r="AA123" s="82"/>
      <c r="AB123" s="82"/>
      <c r="AC123" s="82"/>
      <c r="AD123" s="82"/>
      <c r="AE123" s="82"/>
      <c r="AF123" s="82"/>
      <c r="AG123" s="82"/>
      <c r="AH123" s="82"/>
      <c r="AI123" s="82"/>
      <c r="AJ123" s="82"/>
    </row>
    <row r="124" spans="2:36" ht="15" customHeight="1">
      <c r="B124" s="18" t="s">
        <v>93</v>
      </c>
      <c r="C124" s="149">
        <f>IF('Front Page'!$B$3=1,"",VLOOKUP(Geography!$H$2,'CENSUS COUNT'!$B$37:$U$69,Geography!M7,FALSE))</f>
      </c>
      <c r="D124" s="149">
        <f>IF('Front Page'!$B$3=1,"",VLOOKUP(Geography!$H$2,ESTM_ADJ!$B$37:$U$69,Geography!M7,FALSE))</f>
      </c>
      <c r="E124" s="149">
        <f>IF('Front Page'!$B$3=1,"",VLOOKUP(Geography!$H$2,CDE!$B$37:$U$69,Geography!M7,FALSE))</f>
      </c>
      <c r="F124" s="149">
        <f>IF('Front Page'!$B$3=1,"",VLOOKUP(Geography!$H$2,NHSCR!$B$37:$U$69,Geography!M7,FALSE))</f>
      </c>
      <c r="G124" s="33" t="e">
        <v>#N/A</v>
      </c>
      <c r="H124" s="33" t="e">
        <v>#N/A</v>
      </c>
      <c r="I124" s="153">
        <f>IF('Front Page'!$B$3=1,"",VLOOKUP(Geography!$H$2,'RESPONSE RATES'!$B$37:$U$69,Geography!M7,FALSE))</f>
      </c>
      <c r="J124" s="156"/>
      <c r="K124" s="156"/>
      <c r="L124" s="156"/>
      <c r="M124" s="6"/>
      <c r="N124" s="6"/>
      <c r="O124" s="82"/>
      <c r="P124" s="82"/>
      <c r="Q124" s="82"/>
      <c r="R124" s="82"/>
      <c r="S124" s="82"/>
      <c r="T124" s="82"/>
      <c r="U124" s="82"/>
      <c r="V124" s="82"/>
      <c r="W124" s="82"/>
      <c r="X124" s="82"/>
      <c r="Y124" s="82"/>
      <c r="Z124" s="82"/>
      <c r="AA124" s="82"/>
      <c r="AB124" s="82"/>
      <c r="AC124" s="82"/>
      <c r="AD124" s="82"/>
      <c r="AE124" s="82"/>
      <c r="AF124" s="82"/>
      <c r="AG124" s="82"/>
      <c r="AH124" s="82"/>
      <c r="AI124" s="82"/>
      <c r="AJ124" s="82"/>
    </row>
    <row r="125" spans="2:36" ht="15" customHeight="1">
      <c r="B125" s="18" t="s">
        <v>94</v>
      </c>
      <c r="C125" s="149">
        <f>IF('Front Page'!$B$3=1,"",VLOOKUP(Geography!$H$2,'CENSUS COUNT'!$B$37:$U$69,Geography!M8,FALSE))</f>
      </c>
      <c r="D125" s="149">
        <f>IF('Front Page'!$B$3=1,"",VLOOKUP(Geography!$H$2,ESTM_ADJ!$B$37:$U$69,Geography!M8,FALSE))</f>
      </c>
      <c r="E125" s="149">
        <f>IF('Front Page'!$B$3=1,"",VLOOKUP(Geography!$H$2,CDE!$B$37:$U$69,Geography!M8,FALSE))</f>
      </c>
      <c r="F125" s="149">
        <f>IF('Front Page'!$B$3=1,"",VLOOKUP(Geography!$H$2,NHSCR!$B$37:$U$69,Geography!M8,FALSE))</f>
      </c>
      <c r="G125" s="33" t="e">
        <v>#N/A</v>
      </c>
      <c r="H125" s="33" t="e">
        <v>#N/A</v>
      </c>
      <c r="I125" s="153">
        <f>IF('Front Page'!$B$3=1,"",VLOOKUP(Geography!$H$2,'RESPONSE RATES'!$B$37:$U$69,Geography!M8,FALSE))</f>
      </c>
      <c r="J125" s="156"/>
      <c r="K125" s="156"/>
      <c r="L125" s="156"/>
      <c r="M125" s="6"/>
      <c r="N125" s="6"/>
      <c r="O125" s="82"/>
      <c r="P125" s="82"/>
      <c r="Q125" s="82"/>
      <c r="R125" s="82"/>
      <c r="S125" s="82"/>
      <c r="T125" s="82"/>
      <c r="U125" s="82"/>
      <c r="V125" s="82"/>
      <c r="W125" s="82"/>
      <c r="X125" s="82"/>
      <c r="Y125" s="82"/>
      <c r="Z125" s="82"/>
      <c r="AA125" s="82"/>
      <c r="AB125" s="82"/>
      <c r="AC125" s="82"/>
      <c r="AD125" s="82"/>
      <c r="AE125" s="82"/>
      <c r="AF125" s="82"/>
      <c r="AG125" s="82"/>
      <c r="AH125" s="82"/>
      <c r="AI125" s="82"/>
      <c r="AJ125" s="82"/>
    </row>
    <row r="126" spans="2:36" ht="15" customHeight="1">
      <c r="B126" s="18" t="s">
        <v>95</v>
      </c>
      <c r="C126" s="149">
        <f>IF('Front Page'!$B$3=1,"",VLOOKUP(Geography!$H$2,'CENSUS COUNT'!$B$37:$U$69,Geography!M9,FALSE))</f>
      </c>
      <c r="D126" s="149">
        <f>IF('Front Page'!$B$3=1,"",VLOOKUP(Geography!$H$2,ESTM_ADJ!$B$37:$U$69,Geography!M9,FALSE))</f>
      </c>
      <c r="E126" s="149">
        <f>IF('Front Page'!$B$3=1,"",VLOOKUP(Geography!$H$2,CDE!$B$37:$U$69,Geography!M9,FALSE))</f>
      </c>
      <c r="F126" s="149">
        <f>IF('Front Page'!$B$3=1,"",VLOOKUP(Geography!$H$2,NHSCR!$B$37:$U$69,Geography!M9,FALSE))</f>
      </c>
      <c r="G126" s="33" t="e">
        <v>#N/A</v>
      </c>
      <c r="H126" s="33" t="e">
        <v>#N/A</v>
      </c>
      <c r="I126" s="153">
        <f>IF('Front Page'!$B$3=1,"",VLOOKUP(Geography!$H$2,'RESPONSE RATES'!$B$37:$U$69,Geography!M9,FALSE))</f>
      </c>
      <c r="J126" s="156"/>
      <c r="K126" s="156"/>
      <c r="L126" s="156"/>
      <c r="M126" s="6"/>
      <c r="N126" s="6"/>
      <c r="O126" s="82"/>
      <c r="P126" s="82"/>
      <c r="Q126" s="82"/>
      <c r="R126" s="82"/>
      <c r="S126" s="82"/>
      <c r="T126" s="82"/>
      <c r="U126" s="82"/>
      <c r="V126" s="82"/>
      <c r="W126" s="82"/>
      <c r="X126" s="82"/>
      <c r="Y126" s="82"/>
      <c r="Z126" s="82"/>
      <c r="AA126" s="82"/>
      <c r="AB126" s="82"/>
      <c r="AC126" s="82"/>
      <c r="AD126" s="82"/>
      <c r="AE126" s="82"/>
      <c r="AF126" s="82"/>
      <c r="AG126" s="82"/>
      <c r="AH126" s="82"/>
      <c r="AI126" s="82"/>
      <c r="AJ126" s="82"/>
    </row>
    <row r="127" spans="2:36" ht="15" customHeight="1">
      <c r="B127" s="18" t="s">
        <v>96</v>
      </c>
      <c r="C127" s="149">
        <f>IF('Front Page'!$B$3=1,"",VLOOKUP(Geography!$H$2,'CENSUS COUNT'!$B$37:$U$69,Geography!M10,FALSE))</f>
      </c>
      <c r="D127" s="149">
        <f>IF('Front Page'!$B$3=1,"",VLOOKUP(Geography!$H$2,ESTM_ADJ!$B$37:$U$69,Geography!M10,FALSE))</f>
      </c>
      <c r="E127" s="149">
        <f>IF('Front Page'!$B$3=1,"",VLOOKUP(Geography!$H$2,CDE!$B$37:$U$69,Geography!M10,FALSE))</f>
      </c>
      <c r="F127" s="149">
        <f>IF('Front Page'!$B$3=1,"",VLOOKUP(Geography!$H$2,NHSCR!$B$37:$U$69,Geography!M10,FALSE))</f>
      </c>
      <c r="G127" s="33" t="e">
        <v>#N/A</v>
      </c>
      <c r="H127" s="33" t="e">
        <v>#N/A</v>
      </c>
      <c r="I127" s="153">
        <f>IF('Front Page'!$B$3=1,"",VLOOKUP(Geography!$H$2,'RESPONSE RATES'!$B$37:$U$69,Geography!M10,FALSE))</f>
      </c>
      <c r="J127" s="156"/>
      <c r="K127" s="156"/>
      <c r="L127" s="156"/>
      <c r="M127" s="6"/>
      <c r="N127" s="6"/>
      <c r="O127" s="82"/>
      <c r="P127" s="82"/>
      <c r="Q127" s="82"/>
      <c r="R127" s="82"/>
      <c r="S127" s="82"/>
      <c r="T127" s="82"/>
      <c r="U127" s="82"/>
      <c r="V127" s="82"/>
      <c r="W127" s="82"/>
      <c r="X127" s="82"/>
      <c r="Y127" s="82"/>
      <c r="Z127" s="82"/>
      <c r="AA127" s="82"/>
      <c r="AB127" s="82"/>
      <c r="AC127" s="82"/>
      <c r="AD127" s="82"/>
      <c r="AE127" s="82"/>
      <c r="AF127" s="82"/>
      <c r="AG127" s="82"/>
      <c r="AH127" s="82"/>
      <c r="AI127" s="82"/>
      <c r="AJ127" s="82"/>
    </row>
    <row r="128" spans="2:36" ht="15" customHeight="1">
      <c r="B128" s="18" t="s">
        <v>97</v>
      </c>
      <c r="C128" s="149">
        <f>IF('Front Page'!$B$3=1,"",VLOOKUP(Geography!$H$2,'CENSUS COUNT'!$B$37:$U$69,Geography!M11,FALSE))</f>
      </c>
      <c r="D128" s="149">
        <f>IF('Front Page'!$B$3=1,"",VLOOKUP(Geography!$H$2,ESTM_ADJ!$B$37:$U$69,Geography!M11,FALSE))</f>
      </c>
      <c r="E128" s="149">
        <f>IF('Front Page'!$B$3=1,"",VLOOKUP(Geography!$H$2,CDE!$B$37:$U$69,Geography!M11,FALSE))</f>
      </c>
      <c r="F128" s="149">
        <f>IF('Front Page'!$B$3=1,"",VLOOKUP(Geography!$H$2,NHSCR!$B$37:$U$69,Geography!M11,FALSE))</f>
      </c>
      <c r="G128" s="33" t="e">
        <v>#N/A</v>
      </c>
      <c r="H128" s="33" t="e">
        <v>#N/A</v>
      </c>
      <c r="I128" s="153">
        <f>IF('Front Page'!$B$3=1,"",VLOOKUP(Geography!$H$2,'RESPONSE RATES'!$B$37:$U$69,Geography!M11,FALSE))</f>
      </c>
      <c r="J128" s="156"/>
      <c r="K128" s="156"/>
      <c r="L128" s="156"/>
      <c r="M128" s="6"/>
      <c r="N128" s="6"/>
      <c r="O128" s="82"/>
      <c r="P128" s="82"/>
      <c r="Q128" s="82"/>
      <c r="R128" s="82"/>
      <c r="S128" s="82"/>
      <c r="T128" s="82"/>
      <c r="U128" s="82"/>
      <c r="V128" s="82"/>
      <c r="W128" s="82"/>
      <c r="X128" s="82"/>
      <c r="Y128" s="82"/>
      <c r="Z128" s="82"/>
      <c r="AA128" s="82"/>
      <c r="AB128" s="82"/>
      <c r="AC128" s="82"/>
      <c r="AD128" s="82"/>
      <c r="AE128" s="82"/>
      <c r="AF128" s="82"/>
      <c r="AG128" s="82"/>
      <c r="AH128" s="82"/>
      <c r="AI128" s="82"/>
      <c r="AJ128" s="82"/>
    </row>
    <row r="129" spans="2:36" ht="15" customHeight="1">
      <c r="B129" s="18" t="s">
        <v>98</v>
      </c>
      <c r="C129" s="149">
        <f>IF('Front Page'!$B$3=1,"",VLOOKUP(Geography!$H$2,'CENSUS COUNT'!$B$37:$U$69,Geography!M12,FALSE))</f>
      </c>
      <c r="D129" s="149">
        <f>IF('Front Page'!$B$3=1,"",VLOOKUP(Geography!$H$2,ESTM_ADJ!$B$37:$U$69,Geography!M12,FALSE))</f>
      </c>
      <c r="E129" s="149">
        <f>IF('Front Page'!$B$3=1,"",VLOOKUP(Geography!$H$2,CDE!$B$37:$U$69,Geography!M12,FALSE))</f>
      </c>
      <c r="F129" s="149">
        <f>IF('Front Page'!$B$3=1,"",VLOOKUP(Geography!$H$2,NHSCR!$B$37:$U$69,Geography!M12,FALSE))</f>
      </c>
      <c r="G129" s="33" t="e">
        <v>#N/A</v>
      </c>
      <c r="H129" s="33" t="e">
        <v>#N/A</v>
      </c>
      <c r="I129" s="153">
        <f>IF('Front Page'!$B$3=1,"",VLOOKUP(Geography!$H$2,'RESPONSE RATES'!$B$37:$U$69,Geography!M12,FALSE))</f>
      </c>
      <c r="J129" s="156"/>
      <c r="K129" s="156"/>
      <c r="L129" s="156"/>
      <c r="M129" s="6"/>
      <c r="N129" s="6"/>
      <c r="O129" s="82"/>
      <c r="P129" s="82"/>
      <c r="Q129" s="82"/>
      <c r="R129" s="82"/>
      <c r="S129" s="82"/>
      <c r="T129" s="82"/>
      <c r="U129" s="82"/>
      <c r="V129" s="82"/>
      <c r="W129" s="82"/>
      <c r="X129" s="82"/>
      <c r="Y129" s="82"/>
      <c r="Z129" s="82"/>
      <c r="AA129" s="82"/>
      <c r="AB129" s="82"/>
      <c r="AC129" s="82"/>
      <c r="AD129" s="82"/>
      <c r="AE129" s="82"/>
      <c r="AF129" s="82"/>
      <c r="AG129" s="82"/>
      <c r="AH129" s="82"/>
      <c r="AI129" s="82"/>
      <c r="AJ129" s="82"/>
    </row>
    <row r="130" spans="2:36" ht="15" customHeight="1">
      <c r="B130" s="18" t="s">
        <v>99</v>
      </c>
      <c r="C130" s="149">
        <f>IF('Front Page'!$B$3=1,"",VLOOKUP(Geography!$H$2,'CENSUS COUNT'!$B$37:$U$69,Geography!M13,FALSE))</f>
      </c>
      <c r="D130" s="149">
        <f>IF('Front Page'!$B$3=1,"",VLOOKUP(Geography!$H$2,ESTM_ADJ!$B$37:$U$69,Geography!M13,FALSE))</f>
      </c>
      <c r="E130" s="149">
        <f>IF('Front Page'!$B$3=1,"",VLOOKUP(Geography!$H$2,CDE!$B$37:$U$69,Geography!M13,FALSE))</f>
      </c>
      <c r="F130" s="149">
        <f>IF('Front Page'!$B$3=1,"",VLOOKUP(Geography!$H$2,NHSCR!$B$37:$U$69,Geography!M13,FALSE))</f>
      </c>
      <c r="G130" s="33" t="e">
        <v>#N/A</v>
      </c>
      <c r="H130" s="33" t="e">
        <v>#N/A</v>
      </c>
      <c r="I130" s="153">
        <f>IF('Front Page'!$B$3=1,"",VLOOKUP(Geography!$H$2,'RESPONSE RATES'!$B$37:$U$69,Geography!M13,FALSE))</f>
      </c>
      <c r="J130" s="156"/>
      <c r="K130" s="156"/>
      <c r="L130" s="156"/>
      <c r="M130" s="6"/>
      <c r="N130" s="6"/>
      <c r="O130" s="82"/>
      <c r="P130" s="82"/>
      <c r="Q130" s="82"/>
      <c r="R130" s="82"/>
      <c r="S130" s="82"/>
      <c r="T130" s="82"/>
      <c r="U130" s="82"/>
      <c r="V130" s="82"/>
      <c r="W130" s="82"/>
      <c r="X130" s="82"/>
      <c r="Y130" s="82"/>
      <c r="Z130" s="82"/>
      <c r="AA130" s="82"/>
      <c r="AB130" s="82"/>
      <c r="AC130" s="82"/>
      <c r="AD130" s="82"/>
      <c r="AE130" s="82"/>
      <c r="AF130" s="82"/>
      <c r="AG130" s="82"/>
      <c r="AH130" s="82"/>
      <c r="AI130" s="82"/>
      <c r="AJ130" s="82"/>
    </row>
    <row r="131" spans="2:36" ht="15" customHeight="1">
      <c r="B131" s="18" t="s">
        <v>100</v>
      </c>
      <c r="C131" s="149">
        <f>IF('Front Page'!$B$3=1,"",VLOOKUP(Geography!$H$2,'CENSUS COUNT'!$B$37:$U$69,Geography!M14,FALSE))</f>
      </c>
      <c r="D131" s="149">
        <f>IF('Front Page'!$B$3=1,"",VLOOKUP(Geography!$H$2,ESTM_ADJ!$B$37:$U$69,Geography!M14,FALSE))</f>
      </c>
      <c r="E131" s="149">
        <f>IF('Front Page'!$B$3=1,"",VLOOKUP(Geography!$H$2,CDE!$B$37:$U$69,Geography!M14,FALSE))</f>
      </c>
      <c r="F131" s="149">
        <f>IF('Front Page'!$B$3=1,"",VLOOKUP(Geography!$H$2,NHSCR!$B$37:$U$69,Geography!M14,FALSE))</f>
      </c>
      <c r="G131" s="33" t="e">
        <v>#N/A</v>
      </c>
      <c r="H131" s="33" t="e">
        <v>#N/A</v>
      </c>
      <c r="I131" s="153">
        <f>IF('Front Page'!$B$3=1,"",VLOOKUP(Geography!$H$2,'RESPONSE RATES'!$B$37:$U$69,Geography!M14,FALSE))</f>
      </c>
      <c r="J131" s="156"/>
      <c r="K131" s="156"/>
      <c r="L131" s="156"/>
      <c r="M131" s="6"/>
      <c r="N131" s="6"/>
      <c r="O131" s="82"/>
      <c r="P131" s="82"/>
      <c r="Q131" s="82"/>
      <c r="R131" s="82"/>
      <c r="S131" s="82"/>
      <c r="T131" s="82"/>
      <c r="U131" s="82"/>
      <c r="V131" s="82"/>
      <c r="W131" s="82"/>
      <c r="X131" s="82"/>
      <c r="Y131" s="82"/>
      <c r="Z131" s="82"/>
      <c r="AA131" s="82"/>
      <c r="AB131" s="82"/>
      <c r="AC131" s="82"/>
      <c r="AD131" s="82"/>
      <c r="AE131" s="82"/>
      <c r="AF131" s="82"/>
      <c r="AG131" s="82"/>
      <c r="AH131" s="82"/>
      <c r="AI131" s="82"/>
      <c r="AJ131" s="82"/>
    </row>
    <row r="132" spans="2:36" ht="15" customHeight="1">
      <c r="B132" s="18" t="s">
        <v>101</v>
      </c>
      <c r="C132" s="149">
        <f>IF('Front Page'!$B$3=1,"",VLOOKUP(Geography!$H$2,'CENSUS COUNT'!$B$37:$U$69,Geography!M15,FALSE))</f>
      </c>
      <c r="D132" s="149">
        <f>IF('Front Page'!$B$3=1,"",VLOOKUP(Geography!$H$2,ESTM_ADJ!$B$37:$U$69,Geography!M15,FALSE))</f>
      </c>
      <c r="E132" s="149">
        <f>IF('Front Page'!$B$3=1,"",VLOOKUP(Geography!$H$2,CDE!$B$37:$U$69,Geography!M15,FALSE))</f>
      </c>
      <c r="F132" s="149">
        <f>IF('Front Page'!$B$3=1,"",VLOOKUP(Geography!$H$2,NHSCR!$B$37:$U$69,Geography!M15,FALSE))</f>
      </c>
      <c r="G132" s="33" t="e">
        <v>#N/A</v>
      </c>
      <c r="H132" s="149">
        <f>IF('Front Page'!$B$3=1,"",VLOOKUP(Geography!$H$2,SUOP!$B$37:$U$69,Geography!M15,FALSE))</f>
      </c>
      <c r="I132" s="153">
        <f>IF('Front Page'!$B$3=1,"",VLOOKUP(Geography!$H$2,'RESPONSE RATES'!$B$37:$U$69,Geography!M15,FALSE))</f>
      </c>
      <c r="J132" s="156"/>
      <c r="K132" s="156"/>
      <c r="L132" s="156"/>
      <c r="M132" s="6"/>
      <c r="N132" s="6"/>
      <c r="O132" s="82"/>
      <c r="P132" s="82"/>
      <c r="Q132" s="82"/>
      <c r="R132" s="82"/>
      <c r="S132" s="82"/>
      <c r="T132" s="82"/>
      <c r="U132" s="82"/>
      <c r="V132" s="82"/>
      <c r="W132" s="82"/>
      <c r="X132" s="82"/>
      <c r="Y132" s="82"/>
      <c r="Z132" s="82"/>
      <c r="AA132" s="82"/>
      <c r="AB132" s="82"/>
      <c r="AC132" s="82"/>
      <c r="AD132" s="82"/>
      <c r="AE132" s="82"/>
      <c r="AF132" s="82"/>
      <c r="AG132" s="82"/>
      <c r="AH132" s="82"/>
      <c r="AI132" s="82"/>
      <c r="AJ132" s="82"/>
    </row>
    <row r="133" spans="2:36" ht="15" customHeight="1">
      <c r="B133" s="18" t="s">
        <v>102</v>
      </c>
      <c r="C133" s="149">
        <f>IF('Front Page'!$B$3=1,"",VLOOKUP(Geography!$H$2,'CENSUS COUNT'!$B$37:$U$69,Geography!M16,FALSE))</f>
      </c>
      <c r="D133" s="149">
        <f>IF('Front Page'!$B$3=1,"",VLOOKUP(Geography!$H$2,ESTM_ADJ!$B$37:$U$69,Geography!M16,FALSE))</f>
      </c>
      <c r="E133" s="149">
        <f>IF('Front Page'!$B$3=1,"",VLOOKUP(Geography!$H$2,CDE!$B$37:$U$69,Geography!M16,FALSE))</f>
      </c>
      <c r="F133" s="149">
        <f>IF('Front Page'!$B$3=1,"",VLOOKUP(Geography!$H$2,NHSCR!$B$37:$U$69,Geography!M16,FALSE))</f>
      </c>
      <c r="G133" s="33" t="e">
        <v>#N/A</v>
      </c>
      <c r="H133" s="149">
        <f>IF('Front Page'!$B$3=1,"",VLOOKUP(Geography!$H$2,SUOP!$B$37:$U$69,Geography!M16,FALSE))</f>
      </c>
      <c r="I133" s="153">
        <f>IF('Front Page'!$B$3=1,"",VLOOKUP(Geography!$H$2,'RESPONSE RATES'!$B$37:$U$69,Geography!M16,FALSE))</f>
      </c>
      <c r="J133" s="156"/>
      <c r="K133" s="156"/>
      <c r="L133" s="156"/>
      <c r="M133" s="6"/>
      <c r="N133" s="6"/>
      <c r="O133" s="82"/>
      <c r="P133" s="82"/>
      <c r="Q133" s="82"/>
      <c r="R133" s="82"/>
      <c r="S133" s="82"/>
      <c r="T133" s="82"/>
      <c r="U133" s="82"/>
      <c r="V133" s="82"/>
      <c r="W133" s="82"/>
      <c r="X133" s="82"/>
      <c r="Y133" s="82"/>
      <c r="Z133" s="82"/>
      <c r="AA133" s="82"/>
      <c r="AB133" s="82"/>
      <c r="AC133" s="82"/>
      <c r="AD133" s="82"/>
      <c r="AE133" s="82"/>
      <c r="AF133" s="82"/>
      <c r="AG133" s="82"/>
      <c r="AH133" s="82"/>
      <c r="AI133" s="82"/>
      <c r="AJ133" s="82"/>
    </row>
    <row r="134" spans="2:36" ht="15" customHeight="1">
      <c r="B134" s="18" t="s">
        <v>103</v>
      </c>
      <c r="C134" s="149">
        <f>IF('Front Page'!$B$3=1,"",VLOOKUP(Geography!$H$2,'CENSUS COUNT'!$B$37:$U$69,Geography!M17,FALSE))</f>
      </c>
      <c r="D134" s="149">
        <f>IF('Front Page'!$B$3=1,"",VLOOKUP(Geography!$H$2,ESTM_ADJ!$B$37:$U$69,Geography!M17,FALSE))</f>
      </c>
      <c r="E134" s="149">
        <f>IF('Front Page'!$B$3=1,"",VLOOKUP(Geography!$H$2,CDE!$B$37:$U$69,Geography!M17,FALSE))</f>
      </c>
      <c r="F134" s="149">
        <f>IF('Front Page'!$B$3=1,"",VLOOKUP(Geography!$H$2,NHSCR!$B$37:$U$69,Geography!M17,FALSE))</f>
      </c>
      <c r="G134" s="33" t="e">
        <v>#N/A</v>
      </c>
      <c r="H134" s="149">
        <f>IF('Front Page'!$B$3=1,"",VLOOKUP(Geography!$H$2,SUOP!$B$37:$U$69,Geography!M17,FALSE))</f>
      </c>
      <c r="I134" s="153">
        <f>IF('Front Page'!$B$3=1,"",VLOOKUP(Geography!$H$2,'RESPONSE RATES'!$B$37:$U$69,Geography!M17,FALSE))</f>
      </c>
      <c r="J134" s="156"/>
      <c r="K134" s="156"/>
      <c r="L134" s="156"/>
      <c r="M134" s="6"/>
      <c r="N134" s="6"/>
      <c r="O134" s="82"/>
      <c r="P134" s="82"/>
      <c r="Q134" s="82"/>
      <c r="R134" s="82"/>
      <c r="S134" s="82"/>
      <c r="T134" s="82"/>
      <c r="U134" s="82"/>
      <c r="V134" s="82"/>
      <c r="W134" s="82"/>
      <c r="X134" s="82"/>
      <c r="Y134" s="82"/>
      <c r="Z134" s="82"/>
      <c r="AA134" s="82"/>
      <c r="AB134" s="82"/>
      <c r="AC134" s="82"/>
      <c r="AD134" s="82"/>
      <c r="AE134" s="82"/>
      <c r="AF134" s="82"/>
      <c r="AG134" s="82"/>
      <c r="AH134" s="82"/>
      <c r="AI134" s="82"/>
      <c r="AJ134" s="82"/>
    </row>
    <row r="135" spans="2:36" ht="15" customHeight="1">
      <c r="B135" s="18" t="s">
        <v>70</v>
      </c>
      <c r="C135" s="149">
        <f>IF('Front Page'!$B$3=1,"",VLOOKUP(Geography!$H$2,'CENSUS COUNT'!$B$37:$U$69,Geography!M18,FALSE))</f>
      </c>
      <c r="D135" s="149">
        <f>IF('Front Page'!$B$3=1,"",VLOOKUP(Geography!$H$2,ESTM_ADJ!$B$37:$U$69,Geography!M18,FALSE))</f>
      </c>
      <c r="E135" s="149">
        <f>IF('Front Page'!$B$3=1,"",VLOOKUP(Geography!$H$2,CDE!$B$37:$U$69,Geography!M18,FALSE))</f>
      </c>
      <c r="F135" s="149">
        <f>IF('Front Page'!$B$3=1,"",VLOOKUP(Geography!$H$2,NHSCR!$B$37:$U$69,Geography!M18,FALSE))</f>
      </c>
      <c r="G135" s="33" t="e">
        <v>#N/A</v>
      </c>
      <c r="H135" s="149">
        <f>IF('Front Page'!$B$3=1,"",VLOOKUP(Geography!$H$2,SUOP!$B$37:$U$69,Geography!M18,FALSE))</f>
      </c>
      <c r="I135" s="153">
        <f>IF('Front Page'!$B$3=1,"",VLOOKUP(Geography!$H$2,'RESPONSE RATES'!$B$37:$U$69,Geography!M18,FALSE))</f>
      </c>
      <c r="J135" s="156"/>
      <c r="K135" s="156"/>
      <c r="L135" s="156"/>
      <c r="M135" s="6"/>
      <c r="N135" s="6"/>
      <c r="O135" s="82"/>
      <c r="P135" s="82"/>
      <c r="Q135" s="82"/>
      <c r="R135" s="82"/>
      <c r="S135" s="82"/>
      <c r="T135" s="82"/>
      <c r="U135" s="82"/>
      <c r="V135" s="82"/>
      <c r="W135" s="82"/>
      <c r="X135" s="82"/>
      <c r="Y135" s="82"/>
      <c r="Z135" s="82"/>
      <c r="AA135" s="82"/>
      <c r="AB135" s="82"/>
      <c r="AC135" s="82"/>
      <c r="AD135" s="82"/>
      <c r="AE135" s="82"/>
      <c r="AF135" s="82"/>
      <c r="AG135" s="82"/>
      <c r="AH135" s="82"/>
      <c r="AI135" s="82"/>
      <c r="AJ135" s="82"/>
    </row>
    <row r="136" spans="2:36" ht="15" customHeight="1">
      <c r="B136" s="19" t="s">
        <v>104</v>
      </c>
      <c r="C136" s="151">
        <f>IF('Front Page'!$B$3=1,"",VLOOKUP(Geography!$H$2,'CENSUS COUNT'!$B$37:$U$69,Geography!M19,FALSE))</f>
      </c>
      <c r="D136" s="151">
        <f>IF('Front Page'!$B$3=1,"",VLOOKUP(Geography!$H$2,ESTM_ADJ!$B$37:$U$69,Geography!M19,FALSE))</f>
      </c>
      <c r="E136" s="151">
        <f>IF('Front Page'!$B$3=1,"",VLOOKUP(Geography!$H$2,CDE!$B$37:$U$69,Geography!M19,FALSE))</f>
      </c>
      <c r="F136" s="151">
        <f>IF('Front Page'!$B$3=1,"",VLOOKUP(Geography!$H$2,NHSCR!$B$37:$U$69,Geography!M19,FALSE))</f>
      </c>
      <c r="G136" s="151">
        <f>IF('Front Page'!$B$3=1,"",VLOOKUP(Geography!$H$2,'CB'!$B$37:$U$69,Geography!M19,FALSE))</f>
      </c>
      <c r="H136" s="151">
        <f>IF('Front Page'!$B$3=1,"",VLOOKUP(Geography!$H$2,SUOP!$B$37:$U$69,Geography!M19,FALSE))</f>
      </c>
      <c r="I136" s="154">
        <f>IF('Front Page'!$B$3=1,"",VLOOKUP(Geography!$H$2,'RESPONSE RATES'!$B$37:$U$69,Geography!M19,FALSE))</f>
      </c>
      <c r="J136" s="134"/>
      <c r="K136" s="134"/>
      <c r="L136" s="134"/>
      <c r="M136" s="6"/>
      <c r="N136" s="6"/>
      <c r="O136" s="82"/>
      <c r="P136" s="82"/>
      <c r="Q136" s="82"/>
      <c r="R136" s="82"/>
      <c r="S136" s="82"/>
      <c r="T136" s="82"/>
      <c r="U136" s="82"/>
      <c r="V136" s="82"/>
      <c r="W136" s="82"/>
      <c r="X136" s="82"/>
      <c r="Y136" s="82"/>
      <c r="Z136" s="82"/>
      <c r="AA136" s="82"/>
      <c r="AB136" s="82"/>
      <c r="AC136" s="82"/>
      <c r="AD136" s="82"/>
      <c r="AE136" s="82"/>
      <c r="AF136" s="82"/>
      <c r="AG136" s="82"/>
      <c r="AH136" s="82"/>
      <c r="AI136" s="82"/>
      <c r="AJ136" s="82"/>
    </row>
    <row r="137" spans="2:36" ht="15" customHeight="1">
      <c r="B137" s="141" t="s">
        <v>140</v>
      </c>
      <c r="C137" s="133"/>
      <c r="D137" s="133"/>
      <c r="E137" s="133"/>
      <c r="F137" s="133"/>
      <c r="G137" s="133"/>
      <c r="H137" s="133"/>
      <c r="I137" s="133"/>
      <c r="J137" s="133"/>
      <c r="K137" s="133"/>
      <c r="L137" s="134"/>
      <c r="M137" s="6"/>
      <c r="N137" s="6"/>
      <c r="O137" s="82"/>
      <c r="P137" s="82"/>
      <c r="Q137" s="82"/>
      <c r="R137" s="82"/>
      <c r="S137" s="82"/>
      <c r="T137" s="82"/>
      <c r="U137" s="82"/>
      <c r="V137" s="82"/>
      <c r="W137" s="82"/>
      <c r="X137" s="82"/>
      <c r="Y137" s="82"/>
      <c r="Z137" s="82"/>
      <c r="AA137" s="82"/>
      <c r="AB137" s="82"/>
      <c r="AC137" s="82"/>
      <c r="AD137" s="82"/>
      <c r="AE137" s="82"/>
      <c r="AF137" s="82"/>
      <c r="AG137" s="82"/>
      <c r="AH137" s="82"/>
      <c r="AI137" s="82"/>
      <c r="AJ137" s="82"/>
    </row>
    <row r="138" spans="2:37" ht="15" customHeight="1">
      <c r="B138" s="97" t="s">
        <v>135</v>
      </c>
      <c r="C138" s="6"/>
      <c r="D138" s="6"/>
      <c r="E138" s="6"/>
      <c r="F138" s="6"/>
      <c r="G138" s="6"/>
      <c r="H138" s="6"/>
      <c r="I138" s="6"/>
      <c r="J138" s="6"/>
      <c r="K138" s="6"/>
      <c r="L138" s="6"/>
      <c r="M138" s="6"/>
      <c r="N138" s="6"/>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row>
    <row r="139" spans="2:14" ht="15" customHeight="1">
      <c r="B139" s="36"/>
      <c r="C139" s="30"/>
      <c r="D139" s="30"/>
      <c r="E139" s="30"/>
      <c r="F139" s="30"/>
      <c r="G139" s="30"/>
      <c r="H139" s="30"/>
      <c r="I139" s="30"/>
      <c r="J139" s="30"/>
      <c r="K139" s="30"/>
      <c r="L139" s="30"/>
      <c r="M139" s="30"/>
      <c r="N139"/>
    </row>
    <row r="140" spans="2:14" ht="15" customHeight="1">
      <c r="B140" s="8" t="str">
        <f>Geography!$F$3</f>
        <v>2011 Census QA Pack - Select CA</v>
      </c>
      <c r="C140"/>
      <c r="D140"/>
      <c r="E140"/>
      <c r="F140"/>
      <c r="G140"/>
      <c r="H140"/>
      <c r="I140"/>
      <c r="J140"/>
      <c r="K140"/>
      <c r="L140"/>
      <c r="M140"/>
      <c r="N140"/>
    </row>
    <row r="141" spans="2:14" ht="15" customHeight="1">
      <c r="B141"/>
      <c r="C141"/>
      <c r="D141"/>
      <c r="E141"/>
      <c r="F141"/>
      <c r="G141"/>
      <c r="H141"/>
      <c r="I141"/>
      <c r="J141"/>
      <c r="K141"/>
      <c r="L141"/>
      <c r="M141"/>
      <c r="N141"/>
    </row>
    <row r="142" spans="2:14" ht="15" customHeight="1">
      <c r="B142"/>
      <c r="C142"/>
      <c r="D142"/>
      <c r="E142"/>
      <c r="F142"/>
      <c r="G142"/>
      <c r="H142"/>
      <c r="I142"/>
      <c r="J142"/>
      <c r="K142"/>
      <c r="L142"/>
      <c r="M142"/>
      <c r="N142"/>
    </row>
    <row r="143" spans="2:14" ht="15" customHeight="1">
      <c r="B143"/>
      <c r="C143"/>
      <c r="D143"/>
      <c r="E143"/>
      <c r="F143"/>
      <c r="G143"/>
      <c r="H143"/>
      <c r="I143"/>
      <c r="J143"/>
      <c r="K143"/>
      <c r="L143"/>
      <c r="M143"/>
      <c r="N143"/>
    </row>
    <row r="144" spans="2:14" ht="18" customHeight="1">
      <c r="B144"/>
      <c r="C144"/>
      <c r="D144"/>
      <c r="E144"/>
      <c r="F144"/>
      <c r="G144"/>
      <c r="H144"/>
      <c r="I144"/>
      <c r="J144"/>
      <c r="K144"/>
      <c r="L144"/>
      <c r="M144"/>
      <c r="N144"/>
    </row>
    <row r="145" spans="2:14" ht="45" customHeight="1">
      <c r="B145"/>
      <c r="C145"/>
      <c r="D145"/>
      <c r="E145"/>
      <c r="F145"/>
      <c r="G145"/>
      <c r="H145"/>
      <c r="I145"/>
      <c r="J145"/>
      <c r="K145"/>
      <c r="L145"/>
      <c r="M145"/>
      <c r="N145"/>
    </row>
    <row r="146" spans="2:14" ht="15">
      <c r="B146"/>
      <c r="C146"/>
      <c r="D146"/>
      <c r="E146"/>
      <c r="F146"/>
      <c r="G146"/>
      <c r="H146"/>
      <c r="I146"/>
      <c r="J146"/>
      <c r="K146"/>
      <c r="L146"/>
      <c r="M146"/>
      <c r="N146"/>
    </row>
    <row r="147" spans="2:14" ht="15">
      <c r="B147"/>
      <c r="C147"/>
      <c r="D147"/>
      <c r="E147"/>
      <c r="F147"/>
      <c r="G147"/>
      <c r="H147"/>
      <c r="I147"/>
      <c r="J147"/>
      <c r="K147"/>
      <c r="L147"/>
      <c r="M147"/>
      <c r="N147"/>
    </row>
    <row r="148" spans="2:14" ht="15">
      <c r="B148"/>
      <c r="C148"/>
      <c r="D148"/>
      <c r="E148"/>
      <c r="F148"/>
      <c r="G148"/>
      <c r="H148"/>
      <c r="I148"/>
      <c r="J148"/>
      <c r="K148"/>
      <c r="L148"/>
      <c r="M148"/>
      <c r="N148"/>
    </row>
    <row r="149" spans="2:14" ht="15">
      <c r="B149"/>
      <c r="C149"/>
      <c r="D149"/>
      <c r="E149"/>
      <c r="F149"/>
      <c r="G149"/>
      <c r="H149"/>
      <c r="I149"/>
      <c r="J149"/>
      <c r="K149"/>
      <c r="L149"/>
      <c r="M149"/>
      <c r="N149"/>
    </row>
    <row r="150" spans="2:14" ht="15">
      <c r="B150"/>
      <c r="C150"/>
      <c r="D150"/>
      <c r="E150"/>
      <c r="F150"/>
      <c r="G150"/>
      <c r="H150"/>
      <c r="I150"/>
      <c r="J150"/>
      <c r="K150"/>
      <c r="L150"/>
      <c r="M150"/>
      <c r="N150"/>
    </row>
    <row r="151" spans="2:14" ht="15">
      <c r="B151"/>
      <c r="C151"/>
      <c r="D151"/>
      <c r="E151"/>
      <c r="F151"/>
      <c r="G151"/>
      <c r="H151"/>
      <c r="I151"/>
      <c r="J151"/>
      <c r="K151"/>
      <c r="L151"/>
      <c r="M151"/>
      <c r="N151"/>
    </row>
    <row r="152" spans="2:14" ht="15">
      <c r="B152"/>
      <c r="C152"/>
      <c r="D152"/>
      <c r="E152"/>
      <c r="F152"/>
      <c r="G152"/>
      <c r="H152"/>
      <c r="I152"/>
      <c r="J152"/>
      <c r="K152"/>
      <c r="L152"/>
      <c r="M152"/>
      <c r="N152"/>
    </row>
    <row r="153" spans="2:14" ht="15">
      <c r="B153"/>
      <c r="C153"/>
      <c r="D153"/>
      <c r="E153"/>
      <c r="F153"/>
      <c r="G153"/>
      <c r="H153"/>
      <c r="I153"/>
      <c r="J153"/>
      <c r="K153"/>
      <c r="L153"/>
      <c r="M153"/>
      <c r="N153"/>
    </row>
    <row r="154" spans="2:14" ht="15">
      <c r="B154"/>
      <c r="C154"/>
      <c r="D154"/>
      <c r="E154"/>
      <c r="F154"/>
      <c r="G154"/>
      <c r="H154"/>
      <c r="I154"/>
      <c r="J154"/>
      <c r="K154"/>
      <c r="L154"/>
      <c r="M154"/>
      <c r="N154"/>
    </row>
    <row r="155" spans="2:14" ht="15">
      <c r="B155"/>
      <c r="C155"/>
      <c r="D155"/>
      <c r="E155"/>
      <c r="F155"/>
      <c r="G155"/>
      <c r="H155"/>
      <c r="I155"/>
      <c r="J155"/>
      <c r="K155"/>
      <c r="L155"/>
      <c r="M155"/>
      <c r="N155"/>
    </row>
    <row r="156" spans="2:14" ht="15">
      <c r="B156"/>
      <c r="C156"/>
      <c r="D156"/>
      <c r="E156"/>
      <c r="F156"/>
      <c r="G156"/>
      <c r="H156"/>
      <c r="I156"/>
      <c r="J156"/>
      <c r="K156"/>
      <c r="L156"/>
      <c r="M156"/>
      <c r="N156"/>
    </row>
    <row r="157" spans="2:14" ht="15">
      <c r="B157"/>
      <c r="C157"/>
      <c r="D157"/>
      <c r="E157"/>
      <c r="F157"/>
      <c r="G157"/>
      <c r="H157"/>
      <c r="I157"/>
      <c r="J157"/>
      <c r="K157"/>
      <c r="L157"/>
      <c r="M157"/>
      <c r="N157"/>
    </row>
    <row r="158" spans="2:14" ht="15">
      <c r="B158"/>
      <c r="C158"/>
      <c r="D158"/>
      <c r="E158"/>
      <c r="F158"/>
      <c r="G158"/>
      <c r="H158"/>
      <c r="I158"/>
      <c r="J158"/>
      <c r="K158"/>
      <c r="L158"/>
      <c r="M158"/>
      <c r="N158"/>
    </row>
    <row r="159" spans="2:14" ht="15">
      <c r="B159"/>
      <c r="C159"/>
      <c r="D159"/>
      <c r="E159"/>
      <c r="F159"/>
      <c r="G159"/>
      <c r="H159"/>
      <c r="I159"/>
      <c r="J159"/>
      <c r="K159"/>
      <c r="L159"/>
      <c r="M159"/>
      <c r="N159"/>
    </row>
    <row r="160" spans="2:14" ht="15">
      <c r="B160"/>
      <c r="C160"/>
      <c r="D160"/>
      <c r="E160"/>
      <c r="F160"/>
      <c r="G160"/>
      <c r="H160"/>
      <c r="I160"/>
      <c r="J160"/>
      <c r="K160"/>
      <c r="L160"/>
      <c r="M160"/>
      <c r="N160"/>
    </row>
    <row r="161" spans="2:14" ht="15">
      <c r="B161"/>
      <c r="C161"/>
      <c r="D161"/>
      <c r="E161"/>
      <c r="F161"/>
      <c r="G161"/>
      <c r="H161"/>
      <c r="I161"/>
      <c r="J161"/>
      <c r="K161"/>
      <c r="L161"/>
      <c r="M161"/>
      <c r="N161"/>
    </row>
    <row r="162" spans="2:14" ht="15">
      <c r="B162"/>
      <c r="C162"/>
      <c r="D162"/>
      <c r="E162"/>
      <c r="F162"/>
      <c r="G162"/>
      <c r="H162"/>
      <c r="I162"/>
      <c r="J162"/>
      <c r="K162"/>
      <c r="L162"/>
      <c r="M162"/>
      <c r="N162"/>
    </row>
    <row r="163" spans="2:14" ht="15">
      <c r="B163"/>
      <c r="C163"/>
      <c r="D163"/>
      <c r="E163"/>
      <c r="F163"/>
      <c r="G163"/>
      <c r="H163"/>
      <c r="I163"/>
      <c r="J163"/>
      <c r="K163"/>
      <c r="L163"/>
      <c r="M163"/>
      <c r="N163"/>
    </row>
    <row r="164" spans="2:14" ht="15">
      <c r="B164"/>
      <c r="C164"/>
      <c r="D164"/>
      <c r="E164"/>
      <c r="F164"/>
      <c r="G164"/>
      <c r="H164"/>
      <c r="I164"/>
      <c r="J164"/>
      <c r="K164"/>
      <c r="L164"/>
      <c r="M164"/>
      <c r="N164"/>
    </row>
    <row r="165" spans="2:14" ht="15">
      <c r="B165"/>
      <c r="C165"/>
      <c r="D165"/>
      <c r="E165"/>
      <c r="F165"/>
      <c r="G165"/>
      <c r="H165"/>
      <c r="I165"/>
      <c r="J165"/>
      <c r="K165"/>
      <c r="L165"/>
      <c r="M165"/>
      <c r="N165"/>
    </row>
    <row r="166" spans="2:14" ht="15">
      <c r="B166"/>
      <c r="C166"/>
      <c r="D166"/>
      <c r="E166"/>
      <c r="F166"/>
      <c r="G166"/>
      <c r="H166"/>
      <c r="I166"/>
      <c r="J166"/>
      <c r="K166"/>
      <c r="L166"/>
      <c r="M166"/>
      <c r="N166"/>
    </row>
    <row r="167" spans="2:14" ht="15">
      <c r="B167"/>
      <c r="C167"/>
      <c r="D167"/>
      <c r="E167"/>
      <c r="F167"/>
      <c r="G167"/>
      <c r="H167"/>
      <c r="I167"/>
      <c r="J167"/>
      <c r="K167"/>
      <c r="L167"/>
      <c r="M167"/>
      <c r="N167"/>
    </row>
    <row r="168" spans="2:14" ht="15">
      <c r="B168"/>
      <c r="C168"/>
      <c r="D168"/>
      <c r="E168"/>
      <c r="F168"/>
      <c r="G168"/>
      <c r="H168"/>
      <c r="I168"/>
      <c r="J168"/>
      <c r="K168"/>
      <c r="L168"/>
      <c r="M168"/>
      <c r="N168"/>
    </row>
    <row r="169" spans="2:14" ht="15">
      <c r="B169"/>
      <c r="C169"/>
      <c r="D169"/>
      <c r="E169"/>
      <c r="F169"/>
      <c r="G169"/>
      <c r="H169"/>
      <c r="I169"/>
      <c r="J169"/>
      <c r="K169"/>
      <c r="L169"/>
      <c r="M169"/>
      <c r="N169"/>
    </row>
    <row r="170" spans="2:14" ht="15.75">
      <c r="B170" s="8" t="str">
        <f>Geography!$F$3</f>
        <v>2011 Census QA Pack - Select CA</v>
      </c>
      <c r="C170"/>
      <c r="D170"/>
      <c r="E170"/>
      <c r="F170"/>
      <c r="G170"/>
      <c r="H170"/>
      <c r="I170"/>
      <c r="J170"/>
      <c r="K170"/>
      <c r="L170"/>
      <c r="M170"/>
      <c r="N170"/>
    </row>
    <row r="171" spans="2:14" ht="15">
      <c r="B171"/>
      <c r="C171"/>
      <c r="D171"/>
      <c r="E171"/>
      <c r="F171"/>
      <c r="G171"/>
      <c r="H171"/>
      <c r="I171"/>
      <c r="J171"/>
      <c r="K171"/>
      <c r="L171"/>
      <c r="M171"/>
      <c r="N171"/>
    </row>
    <row r="172" spans="2:14" ht="18">
      <c r="B172" s="5" t="str">
        <f>Geography!F8</f>
        <v>Sex ratios - Select CA</v>
      </c>
      <c r="C172"/>
      <c r="D172"/>
      <c r="E172"/>
      <c r="F172"/>
      <c r="G172"/>
      <c r="H172"/>
      <c r="I172"/>
      <c r="J172"/>
      <c r="K172"/>
      <c r="L172"/>
      <c r="M172"/>
      <c r="N172"/>
    </row>
    <row r="173" spans="2:14" ht="15">
      <c r="B173" s="9" t="s">
        <v>8</v>
      </c>
      <c r="C173"/>
      <c r="D173"/>
      <c r="E173"/>
      <c r="F173"/>
      <c r="G173"/>
      <c r="H173"/>
      <c r="I173"/>
      <c r="J173"/>
      <c r="K173"/>
      <c r="L173"/>
      <c r="M173"/>
      <c r="N173"/>
    </row>
    <row r="174" spans="2:14" ht="67.5" customHeight="1">
      <c r="B174" s="24" t="s">
        <v>88</v>
      </c>
      <c r="C174" s="15" t="s">
        <v>15</v>
      </c>
      <c r="D174" s="15" t="s">
        <v>16</v>
      </c>
      <c r="E174" s="16" t="s">
        <v>17</v>
      </c>
      <c r="F174" s="16" t="s">
        <v>79</v>
      </c>
      <c r="G174" s="16" t="s">
        <v>138</v>
      </c>
      <c r="H174" s="157" t="s">
        <v>139</v>
      </c>
      <c r="I174" s="131"/>
      <c r="J174"/>
      <c r="K174"/>
      <c r="L174"/>
      <c r="M174"/>
      <c r="N174"/>
    </row>
    <row r="175" spans="2:14" ht="15">
      <c r="B175" s="25" t="s">
        <v>86</v>
      </c>
      <c r="C175" s="149">
        <f>IF('Front Page'!$B$3=1,"",C63/C119*100)</f>
      </c>
      <c r="D175" s="149">
        <f>IF('Front Page'!$B$3=1,"",D63/D119*100)</f>
      </c>
      <c r="E175" s="149">
        <f>IF('Front Page'!$B$3=1,"",(E63/E119)*100)</f>
      </c>
      <c r="F175" s="149">
        <f>IF('Front Page'!$B$3=1,"",(F63/F119)*100)</f>
      </c>
      <c r="G175" s="149">
        <f>IF('Front Page'!$B$3=1,"",(G63/G119)*100)</f>
      </c>
      <c r="H175" s="33" t="e">
        <v>#N/A</v>
      </c>
      <c r="I175" s="131"/>
      <c r="J175"/>
      <c r="K175"/>
      <c r="L175"/>
      <c r="M175"/>
      <c r="N175"/>
    </row>
    <row r="176" spans="2:14" ht="15">
      <c r="B176" s="25" t="s">
        <v>89</v>
      </c>
      <c r="C176" s="149">
        <f>IF('Front Page'!$B$3=1,"",C64/C120*100)</f>
      </c>
      <c r="D176" s="149">
        <f>IF('Front Page'!$B$3=1,"",D64/D120*100)</f>
      </c>
      <c r="E176" s="149">
        <f>IF('Front Page'!$B$3=1,"",(E64/E120)*100)</f>
      </c>
      <c r="F176" s="149">
        <f>IF('Front Page'!$B$3=1,"",(F64/F120)*100)</f>
      </c>
      <c r="G176" s="149">
        <f>IF('Front Page'!$B$3=1,"",(G64/G120)*100)</f>
      </c>
      <c r="H176" s="33" t="e">
        <v>#N/A</v>
      </c>
      <c r="I176" s="131"/>
      <c r="J176"/>
      <c r="K176"/>
      <c r="L176"/>
      <c r="M176"/>
      <c r="N176"/>
    </row>
    <row r="177" spans="2:14" ht="15">
      <c r="B177" s="25" t="s">
        <v>90</v>
      </c>
      <c r="C177" s="149">
        <f>IF('Front Page'!$B$3=1,"",C65/C121*100)</f>
      </c>
      <c r="D177" s="149">
        <f>IF('Front Page'!$B$3=1,"",D65/D121*100)</f>
      </c>
      <c r="E177" s="149">
        <f>IF('Front Page'!$B$3=1,"",(E65/E121)*100)</f>
      </c>
      <c r="F177" s="149">
        <f>IF('Front Page'!$B$3=1,"",(F65/F121)*100)</f>
      </c>
      <c r="G177" s="149">
        <f>IF('Front Page'!$B$3=1,"",(G65/G121)*100)</f>
      </c>
      <c r="H177" s="33" t="e">
        <v>#N/A</v>
      </c>
      <c r="I177" s="131"/>
      <c r="J177"/>
      <c r="K177"/>
      <c r="L177"/>
      <c r="M177"/>
      <c r="N177"/>
    </row>
    <row r="178" spans="2:14" ht="15">
      <c r="B178" s="25" t="s">
        <v>91</v>
      </c>
      <c r="C178" s="149">
        <f>IF('Front Page'!$B$3=1,"",C66/C122*100)</f>
      </c>
      <c r="D178" s="149">
        <f>IF('Front Page'!$B$3=1,"",D66/D122*100)</f>
      </c>
      <c r="E178" s="149">
        <f>IF('Front Page'!$B$3=1,"",(E66/E122)*100)</f>
      </c>
      <c r="F178" s="149">
        <f>IF('Front Page'!$B$3=1,"",(F66/F122)*100)</f>
      </c>
      <c r="G178" s="155" t="e">
        <v>#N/A</v>
      </c>
      <c r="H178" s="33" t="e">
        <v>#N/A</v>
      </c>
      <c r="I178" s="131"/>
      <c r="J178"/>
      <c r="K178"/>
      <c r="L178"/>
      <c r="M178"/>
      <c r="N178"/>
    </row>
    <row r="179" spans="2:14" ht="15">
      <c r="B179" s="18" t="s">
        <v>92</v>
      </c>
      <c r="C179" s="149">
        <f>IF('Front Page'!$B$3=1,"",C67/C123*100)</f>
      </c>
      <c r="D179" s="149">
        <f>IF('Front Page'!$B$3=1,"",D67/D123*100)</f>
      </c>
      <c r="E179" s="149">
        <f>IF('Front Page'!$B$3=1,"",(E67/E123)*100)</f>
      </c>
      <c r="F179" s="149">
        <f>IF('Front Page'!$B$3=1,"",(F67/F123)*100)</f>
      </c>
      <c r="G179" s="155" t="e">
        <v>#N/A</v>
      </c>
      <c r="H179" s="33" t="e">
        <v>#N/A</v>
      </c>
      <c r="I179" s="131"/>
      <c r="J179"/>
      <c r="K179"/>
      <c r="L179"/>
      <c r="M179"/>
      <c r="N179"/>
    </row>
    <row r="180" spans="2:14" ht="15">
      <c r="B180" s="18" t="s">
        <v>93</v>
      </c>
      <c r="C180" s="149">
        <f>IF('Front Page'!$B$3=1,"",C68/C124*100)</f>
      </c>
      <c r="D180" s="149">
        <f>IF('Front Page'!$B$3=1,"",D68/D124*100)</f>
      </c>
      <c r="E180" s="149">
        <f>IF('Front Page'!$B$3=1,"",(E68/E124)*100)</f>
      </c>
      <c r="F180" s="149">
        <f>IF('Front Page'!$B$3=1,"",(F68/F124)*100)</f>
      </c>
      <c r="G180" s="155" t="e">
        <v>#N/A</v>
      </c>
      <c r="H180" s="33" t="e">
        <v>#N/A</v>
      </c>
      <c r="I180" s="131"/>
      <c r="J180"/>
      <c r="K180"/>
      <c r="L180"/>
      <c r="M180"/>
      <c r="N180"/>
    </row>
    <row r="181" spans="2:14" ht="15">
      <c r="B181" s="18" t="s">
        <v>94</v>
      </c>
      <c r="C181" s="149">
        <f>IF('Front Page'!$B$3=1,"",C69/C125*100)</f>
      </c>
      <c r="D181" s="149">
        <f>IF('Front Page'!$B$3=1,"",D69/D125*100)</f>
      </c>
      <c r="E181" s="149">
        <f>IF('Front Page'!$B$3=1,"",(E69/E125)*100)</f>
      </c>
      <c r="F181" s="149">
        <f>IF('Front Page'!$B$3=1,"",(F69/F125)*100)</f>
      </c>
      <c r="G181" s="155" t="e">
        <v>#N/A</v>
      </c>
      <c r="H181" s="33" t="e">
        <v>#N/A</v>
      </c>
      <c r="I181" s="131"/>
      <c r="J181"/>
      <c r="K181"/>
      <c r="L181"/>
      <c r="M181"/>
      <c r="N181"/>
    </row>
    <row r="182" spans="2:14" ht="15">
      <c r="B182" s="18" t="s">
        <v>95</v>
      </c>
      <c r="C182" s="149">
        <f>IF('Front Page'!$B$3=1,"",C70/C126*100)</f>
      </c>
      <c r="D182" s="149">
        <f>IF('Front Page'!$B$3=1,"",D70/D126*100)</f>
      </c>
      <c r="E182" s="149">
        <f>IF('Front Page'!$B$3=1,"",(E70/E126)*100)</f>
      </c>
      <c r="F182" s="149">
        <f>IF('Front Page'!$B$3=1,"",(F70/F126)*100)</f>
      </c>
      <c r="G182" s="155" t="e">
        <v>#N/A</v>
      </c>
      <c r="H182" s="33" t="e">
        <v>#N/A</v>
      </c>
      <c r="I182" s="131"/>
      <c r="J182"/>
      <c r="K182"/>
      <c r="L182"/>
      <c r="M182"/>
      <c r="N182"/>
    </row>
    <row r="183" spans="2:14" ht="15">
      <c r="B183" s="18" t="s">
        <v>96</v>
      </c>
      <c r="C183" s="149">
        <f>IF('Front Page'!$B$3=1,"",C71/C127*100)</f>
      </c>
      <c r="D183" s="149">
        <f>IF('Front Page'!$B$3=1,"",D71/D127*100)</f>
      </c>
      <c r="E183" s="149">
        <f>IF('Front Page'!$B$3=1,"",(E71/E127)*100)</f>
      </c>
      <c r="F183" s="149">
        <f>IF('Front Page'!$B$3=1,"",(F71/F127)*100)</f>
      </c>
      <c r="G183" s="155" t="e">
        <v>#N/A</v>
      </c>
      <c r="H183" s="33" t="e">
        <v>#N/A</v>
      </c>
      <c r="I183" s="131"/>
      <c r="J183"/>
      <c r="K183"/>
      <c r="L183"/>
      <c r="M183"/>
      <c r="N183"/>
    </row>
    <row r="184" spans="2:14" ht="15">
      <c r="B184" s="18" t="s">
        <v>97</v>
      </c>
      <c r="C184" s="149">
        <f>IF('Front Page'!$B$3=1,"",C72/C128*100)</f>
      </c>
      <c r="D184" s="149">
        <f>IF('Front Page'!$B$3=1,"",D72/D128*100)</f>
      </c>
      <c r="E184" s="149">
        <f>IF('Front Page'!$B$3=1,"",(E72/E128)*100)</f>
      </c>
      <c r="F184" s="149">
        <f>IF('Front Page'!$B$3=1,"",(F72/F128)*100)</f>
      </c>
      <c r="G184" s="155" t="e">
        <v>#N/A</v>
      </c>
      <c r="H184" s="33" t="e">
        <v>#N/A</v>
      </c>
      <c r="I184" s="131"/>
      <c r="J184"/>
      <c r="K184"/>
      <c r="L184"/>
      <c r="M184"/>
      <c r="N184"/>
    </row>
    <row r="185" spans="2:14" ht="15">
      <c r="B185" s="18" t="s">
        <v>98</v>
      </c>
      <c r="C185" s="149">
        <f>IF('Front Page'!$B$3=1,"",C73/C129*100)</f>
      </c>
      <c r="D185" s="149">
        <f>IF('Front Page'!$B$3=1,"",D73/D129*100)</f>
      </c>
      <c r="E185" s="149">
        <f>IF('Front Page'!$B$3=1,"",(E73/E129)*100)</f>
      </c>
      <c r="F185" s="149">
        <f>IF('Front Page'!$B$3=1,"",(F73/F129)*100)</f>
      </c>
      <c r="G185" s="155" t="e">
        <v>#N/A</v>
      </c>
      <c r="H185" s="33" t="e">
        <v>#N/A</v>
      </c>
      <c r="I185" s="131"/>
      <c r="J185"/>
      <c r="K185"/>
      <c r="L185"/>
      <c r="M185"/>
      <c r="N185"/>
    </row>
    <row r="186" spans="2:14" ht="15">
      <c r="B186" s="18" t="s">
        <v>99</v>
      </c>
      <c r="C186" s="149">
        <f>IF('Front Page'!$B$3=1,"",C74/C130*100)</f>
      </c>
      <c r="D186" s="149">
        <f>IF('Front Page'!$B$3=1,"",D74/D130*100)</f>
      </c>
      <c r="E186" s="149">
        <f>IF('Front Page'!$B$3=1,"",(E74/E130)*100)</f>
      </c>
      <c r="F186" s="149">
        <f>IF('Front Page'!$B$3=1,"",(F74/F130)*100)</f>
      </c>
      <c r="G186" s="155" t="e">
        <v>#N/A</v>
      </c>
      <c r="H186" s="33" t="e">
        <v>#N/A</v>
      </c>
      <c r="I186" s="131"/>
      <c r="J186"/>
      <c r="K186"/>
      <c r="L186"/>
      <c r="M186"/>
      <c r="N186"/>
    </row>
    <row r="187" spans="2:14" ht="15">
      <c r="B187" s="18" t="s">
        <v>100</v>
      </c>
      <c r="C187" s="149">
        <f>IF('Front Page'!$B$3=1,"",C75/C131*100)</f>
      </c>
      <c r="D187" s="149">
        <f>IF('Front Page'!$B$3=1,"",D75/D131*100)</f>
      </c>
      <c r="E187" s="149">
        <f>IF('Front Page'!$B$3=1,"",(E75/E131)*100)</f>
      </c>
      <c r="F187" s="149">
        <f>IF('Front Page'!$B$3=1,"",(F75/F131)*100)</f>
      </c>
      <c r="G187" s="155" t="e">
        <v>#N/A</v>
      </c>
      <c r="H187" s="33" t="e">
        <v>#N/A</v>
      </c>
      <c r="I187" s="131"/>
      <c r="J187"/>
      <c r="K187"/>
      <c r="L187"/>
      <c r="M187"/>
      <c r="N187"/>
    </row>
    <row r="188" spans="2:14" ht="15">
      <c r="B188" s="18" t="s">
        <v>101</v>
      </c>
      <c r="C188" s="149">
        <f>IF('Front Page'!$B$3=1,"",C76/C132*100)</f>
      </c>
      <c r="D188" s="149">
        <f>IF('Front Page'!$B$3=1,"",D76/D132*100)</f>
      </c>
      <c r="E188" s="149">
        <f>IF('Front Page'!$B$3=1,"",(E76/E132)*100)</f>
      </c>
      <c r="F188" s="149">
        <f>IF('Front Page'!$B$3=1,"",(F76/F132)*100)</f>
      </c>
      <c r="G188" s="155" t="e">
        <v>#N/A</v>
      </c>
      <c r="H188" s="150">
        <f>IF('Front Page'!$B$3=1,"",(H76/H132)*100)</f>
      </c>
      <c r="I188" s="132"/>
      <c r="J188"/>
      <c r="K188"/>
      <c r="L188"/>
      <c r="M188"/>
      <c r="N188"/>
    </row>
    <row r="189" spans="2:14" ht="15">
      <c r="B189" s="18" t="s">
        <v>102</v>
      </c>
      <c r="C189" s="149">
        <f>IF('Front Page'!$B$3=1,"",C77/C133*100)</f>
      </c>
      <c r="D189" s="149">
        <f>IF('Front Page'!$B$3=1,"",D77/D133*100)</f>
      </c>
      <c r="E189" s="149">
        <f>IF('Front Page'!$B$3=1,"",(E77/E133)*100)</f>
      </c>
      <c r="F189" s="149">
        <f>IF('Front Page'!$B$3=1,"",(F77/F133)*100)</f>
      </c>
      <c r="G189" s="155" t="e">
        <v>#N/A</v>
      </c>
      <c r="H189" s="150">
        <f>IF('Front Page'!$B$3=1,"",(H77/H133)*100)</f>
      </c>
      <c r="I189" s="132"/>
      <c r="J189"/>
      <c r="K189"/>
      <c r="L189"/>
      <c r="M189"/>
      <c r="N189"/>
    </row>
    <row r="190" spans="2:14" ht="15">
      <c r="B190" s="18" t="s">
        <v>103</v>
      </c>
      <c r="C190" s="149">
        <f>IF('Front Page'!$B$3=1,"",C78/C134*100)</f>
      </c>
      <c r="D190" s="149">
        <f>IF('Front Page'!$B$3=1,"",D78/D134*100)</f>
      </c>
      <c r="E190" s="149">
        <f>IF('Front Page'!$B$3=1,"",(E78/E134)*100)</f>
      </c>
      <c r="F190" s="149">
        <f>IF('Front Page'!$B$3=1,"",(F78/F134)*100)</f>
      </c>
      <c r="G190" s="155" t="e">
        <v>#N/A</v>
      </c>
      <c r="H190" s="150">
        <f>IF('Front Page'!$B$3=1,"",(H78/H134)*100)</f>
      </c>
      <c r="I190" s="132"/>
      <c r="J190"/>
      <c r="K190"/>
      <c r="L190"/>
      <c r="M190"/>
      <c r="N190"/>
    </row>
    <row r="191" spans="2:14" ht="15">
      <c r="B191" s="18" t="s">
        <v>70</v>
      </c>
      <c r="C191" s="149">
        <f>IF('Front Page'!$B$3=1,"",C79/C135*100)</f>
      </c>
      <c r="D191" s="149">
        <f>IF('Front Page'!$B$3=1,"",D79/D135*100)</f>
      </c>
      <c r="E191" s="149">
        <f>IF('Front Page'!$B$3=1,"",(E79/E135)*100)</f>
      </c>
      <c r="F191" s="149">
        <f>IF('Front Page'!$B$3=1,"",(F79/F135)*100)</f>
      </c>
      <c r="G191" s="155" t="e">
        <v>#N/A</v>
      </c>
      <c r="H191" s="150">
        <f>IF('Front Page'!$B$3=1,"",(H79/H135)*100)</f>
      </c>
      <c r="I191" s="132"/>
      <c r="J191"/>
      <c r="K191"/>
      <c r="L191"/>
      <c r="M191"/>
      <c r="N191"/>
    </row>
    <row r="192" spans="2:14" ht="15">
      <c r="B192" s="141" t="s">
        <v>140</v>
      </c>
      <c r="C192" s="130"/>
      <c r="D192" s="130"/>
      <c r="E192" s="130"/>
      <c r="F192" s="130"/>
      <c r="G192" s="130"/>
      <c r="H192" s="131"/>
      <c r="I192" s="132"/>
      <c r="J192"/>
      <c r="K192"/>
      <c r="L192"/>
      <c r="M192"/>
      <c r="N192"/>
    </row>
    <row r="193" spans="2:14" ht="15">
      <c r="B193" s="97" t="s">
        <v>135</v>
      </c>
      <c r="C193" s="129"/>
      <c r="D193" s="129"/>
      <c r="E193" s="129"/>
      <c r="F193" s="129"/>
      <c r="G193" s="129"/>
      <c r="H193"/>
      <c r="I193"/>
      <c r="J193"/>
      <c r="K193"/>
      <c r="L193"/>
      <c r="M193"/>
      <c r="N193"/>
    </row>
    <row r="194" spans="2:14" ht="15">
      <c r="B194"/>
      <c r="C194"/>
      <c r="D194"/>
      <c r="E194"/>
      <c r="F194"/>
      <c r="G194"/>
      <c r="H194"/>
      <c r="I194"/>
      <c r="J194"/>
      <c r="K194"/>
      <c r="L194"/>
      <c r="M194"/>
      <c r="N194"/>
    </row>
    <row r="195" spans="2:14" ht="15.75">
      <c r="B195" s="8" t="str">
        <f>Geography!$F$3</f>
        <v>2011 Census QA Pack - Select CA</v>
      </c>
      <c r="C195"/>
      <c r="D195"/>
      <c r="E195"/>
      <c r="F195"/>
      <c r="G195"/>
      <c r="H195"/>
      <c r="I195"/>
      <c r="J195"/>
      <c r="K195"/>
      <c r="L195"/>
      <c r="M195"/>
      <c r="N195"/>
    </row>
    <row r="196" spans="2:14" ht="15">
      <c r="B196"/>
      <c r="C196"/>
      <c r="D196"/>
      <c r="E196"/>
      <c r="F196"/>
      <c r="G196"/>
      <c r="H196"/>
      <c r="I196"/>
      <c r="J196"/>
      <c r="K196"/>
      <c r="L196"/>
      <c r="M196"/>
      <c r="N196"/>
    </row>
    <row r="197" spans="2:14" ht="15">
      <c r="B197"/>
      <c r="C197"/>
      <c r="D197"/>
      <c r="E197"/>
      <c r="F197"/>
      <c r="G197"/>
      <c r="H197"/>
      <c r="I197"/>
      <c r="J197"/>
      <c r="K197"/>
      <c r="L197"/>
      <c r="M197"/>
      <c r="N197"/>
    </row>
    <row r="198" spans="2:14" ht="15">
      <c r="B198"/>
      <c r="C198"/>
      <c r="D198"/>
      <c r="E198"/>
      <c r="F198"/>
      <c r="G198"/>
      <c r="H198"/>
      <c r="I198"/>
      <c r="J198"/>
      <c r="K198"/>
      <c r="L198"/>
      <c r="M198"/>
      <c r="N198"/>
    </row>
    <row r="199" spans="2:14" ht="18" customHeight="1">
      <c r="B199"/>
      <c r="C199"/>
      <c r="D199"/>
      <c r="E199"/>
      <c r="F199"/>
      <c r="G199"/>
      <c r="H199"/>
      <c r="I199"/>
      <c r="J199"/>
      <c r="K199"/>
      <c r="L199"/>
      <c r="M199"/>
      <c r="N199"/>
    </row>
    <row r="200" spans="2:14" ht="45" customHeight="1">
      <c r="B200"/>
      <c r="C200"/>
      <c r="D200"/>
      <c r="E200"/>
      <c r="F200"/>
      <c r="G200"/>
      <c r="H200"/>
      <c r="I200"/>
      <c r="J200"/>
      <c r="K200"/>
      <c r="L200"/>
      <c r="M200"/>
      <c r="N200"/>
    </row>
    <row r="201" spans="2:14" ht="15">
      <c r="B201"/>
      <c r="C201"/>
      <c r="D201"/>
      <c r="E201"/>
      <c r="F201"/>
      <c r="G201"/>
      <c r="H201"/>
      <c r="I201"/>
      <c r="J201"/>
      <c r="K201"/>
      <c r="L201"/>
      <c r="M201"/>
      <c r="N201"/>
    </row>
    <row r="202" spans="2:14" ht="15">
      <c r="B202"/>
      <c r="C202"/>
      <c r="D202"/>
      <c r="E202"/>
      <c r="F202"/>
      <c r="G202"/>
      <c r="H202"/>
      <c r="I202"/>
      <c r="J202"/>
      <c r="K202"/>
      <c r="L202"/>
      <c r="M202"/>
      <c r="N202"/>
    </row>
    <row r="203" spans="2:14" ht="15">
      <c r="B203"/>
      <c r="C203"/>
      <c r="D203"/>
      <c r="E203"/>
      <c r="F203"/>
      <c r="G203"/>
      <c r="H203"/>
      <c r="I203"/>
      <c r="J203"/>
      <c r="K203"/>
      <c r="L203"/>
      <c r="M203"/>
      <c r="N203"/>
    </row>
    <row r="204" spans="2:14" ht="15">
      <c r="B204"/>
      <c r="C204"/>
      <c r="D204"/>
      <c r="E204"/>
      <c r="F204"/>
      <c r="G204"/>
      <c r="H204"/>
      <c r="I204"/>
      <c r="J204"/>
      <c r="K204"/>
      <c r="L204"/>
      <c r="M204"/>
      <c r="N204"/>
    </row>
    <row r="205" spans="2:14" ht="15">
      <c r="B205"/>
      <c r="C205"/>
      <c r="D205"/>
      <c r="E205"/>
      <c r="F205"/>
      <c r="G205"/>
      <c r="H205"/>
      <c r="I205"/>
      <c r="J205"/>
      <c r="K205"/>
      <c r="L205"/>
      <c r="M205"/>
      <c r="N205"/>
    </row>
    <row r="206" spans="2:14" ht="15">
      <c r="B206"/>
      <c r="C206"/>
      <c r="D206"/>
      <c r="E206"/>
      <c r="F206"/>
      <c r="G206"/>
      <c r="H206"/>
      <c r="I206"/>
      <c r="J206"/>
      <c r="K206"/>
      <c r="L206"/>
      <c r="M206"/>
      <c r="N206"/>
    </row>
    <row r="207" spans="2:14" ht="15">
      <c r="B207"/>
      <c r="C207"/>
      <c r="D207"/>
      <c r="E207"/>
      <c r="F207"/>
      <c r="G207"/>
      <c r="H207"/>
      <c r="I207"/>
      <c r="J207"/>
      <c r="K207"/>
      <c r="L207"/>
      <c r="M207"/>
      <c r="N207"/>
    </row>
    <row r="208" spans="2:14" ht="15">
      <c r="B208"/>
      <c r="C208"/>
      <c r="D208"/>
      <c r="E208"/>
      <c r="F208"/>
      <c r="G208"/>
      <c r="H208"/>
      <c r="I208"/>
      <c r="J208"/>
      <c r="K208"/>
      <c r="L208"/>
      <c r="M208"/>
      <c r="N208"/>
    </row>
    <row r="209" spans="2:14" ht="15">
      <c r="B209"/>
      <c r="C209"/>
      <c r="D209"/>
      <c r="E209"/>
      <c r="F209"/>
      <c r="G209"/>
      <c r="H209"/>
      <c r="I209"/>
      <c r="J209"/>
      <c r="K209"/>
      <c r="L209"/>
      <c r="M209"/>
      <c r="N209"/>
    </row>
    <row r="210" spans="2:14" ht="15">
      <c r="B210"/>
      <c r="C210"/>
      <c r="D210"/>
      <c r="E210"/>
      <c r="F210"/>
      <c r="G210"/>
      <c r="H210"/>
      <c r="I210"/>
      <c r="J210"/>
      <c r="K210"/>
      <c r="L210"/>
      <c r="M210"/>
      <c r="N210"/>
    </row>
    <row r="211" spans="2:14" ht="15">
      <c r="B211"/>
      <c r="C211"/>
      <c r="D211"/>
      <c r="E211"/>
      <c r="F211"/>
      <c r="G211"/>
      <c r="H211"/>
      <c r="I211"/>
      <c r="J211"/>
      <c r="K211"/>
      <c r="L211"/>
      <c r="M211"/>
      <c r="N211"/>
    </row>
    <row r="212" spans="2:14" ht="15">
      <c r="B212"/>
      <c r="C212"/>
      <c r="D212"/>
      <c r="E212"/>
      <c r="F212"/>
      <c r="G212"/>
      <c r="H212"/>
      <c r="I212"/>
      <c r="J212"/>
      <c r="K212"/>
      <c r="L212"/>
      <c r="M212"/>
      <c r="N212"/>
    </row>
    <row r="213" spans="2:14" ht="15">
      <c r="B213"/>
      <c r="C213"/>
      <c r="D213"/>
      <c r="E213"/>
      <c r="F213"/>
      <c r="G213"/>
      <c r="H213"/>
      <c r="I213"/>
      <c r="J213"/>
      <c r="K213"/>
      <c r="L213"/>
      <c r="M213"/>
      <c r="N213"/>
    </row>
    <row r="214" spans="2:14" ht="15">
      <c r="B214"/>
      <c r="C214"/>
      <c r="D214"/>
      <c r="E214"/>
      <c r="F214"/>
      <c r="G214"/>
      <c r="H214"/>
      <c r="I214"/>
      <c r="J214"/>
      <c r="K214"/>
      <c r="L214"/>
      <c r="M214"/>
      <c r="N214"/>
    </row>
    <row r="215" spans="2:14" ht="15">
      <c r="B215"/>
      <c r="C215"/>
      <c r="D215"/>
      <c r="E215"/>
      <c r="F215"/>
      <c r="G215"/>
      <c r="H215"/>
      <c r="I215"/>
      <c r="J215"/>
      <c r="K215"/>
      <c r="L215"/>
      <c r="M215"/>
      <c r="N215"/>
    </row>
    <row r="216" spans="2:14" ht="15">
      <c r="B216"/>
      <c r="C216"/>
      <c r="D216"/>
      <c r="E216"/>
      <c r="F216"/>
      <c r="G216"/>
      <c r="H216"/>
      <c r="I216"/>
      <c r="J216"/>
      <c r="K216"/>
      <c r="L216"/>
      <c r="M216"/>
      <c r="N216"/>
    </row>
    <row r="217" spans="2:14" ht="15">
      <c r="B217"/>
      <c r="C217"/>
      <c r="D217"/>
      <c r="E217"/>
      <c r="F217"/>
      <c r="G217"/>
      <c r="H217"/>
      <c r="I217"/>
      <c r="J217"/>
      <c r="K217"/>
      <c r="L217"/>
      <c r="M217"/>
      <c r="N217"/>
    </row>
    <row r="218" spans="2:14" ht="15">
      <c r="B218"/>
      <c r="C218"/>
      <c r="D218"/>
      <c r="E218"/>
      <c r="F218"/>
      <c r="G218"/>
      <c r="H218"/>
      <c r="I218"/>
      <c r="J218"/>
      <c r="K218"/>
      <c r="L218"/>
      <c r="M218"/>
      <c r="N218"/>
    </row>
    <row r="219" spans="2:14" ht="15">
      <c r="B219"/>
      <c r="C219"/>
      <c r="D219"/>
      <c r="E219"/>
      <c r="F219"/>
      <c r="G219"/>
      <c r="H219"/>
      <c r="I219"/>
      <c r="J219"/>
      <c r="K219"/>
      <c r="L219"/>
      <c r="M219"/>
      <c r="N219"/>
    </row>
    <row r="220" spans="2:14" ht="15">
      <c r="B220"/>
      <c r="C220"/>
      <c r="D220"/>
      <c r="E220"/>
      <c r="F220"/>
      <c r="G220"/>
      <c r="H220"/>
      <c r="I220"/>
      <c r="J220"/>
      <c r="K220"/>
      <c r="L220"/>
      <c r="M220"/>
      <c r="N220"/>
    </row>
    <row r="221" spans="2:14" ht="15">
      <c r="B221"/>
      <c r="C221"/>
      <c r="D221"/>
      <c r="E221"/>
      <c r="F221"/>
      <c r="G221"/>
      <c r="H221"/>
      <c r="I221"/>
      <c r="J221"/>
      <c r="K221"/>
      <c r="L221"/>
      <c r="M221"/>
      <c r="N221"/>
    </row>
    <row r="222" spans="2:14" ht="15">
      <c r="B222"/>
      <c r="C222"/>
      <c r="D222"/>
      <c r="E222"/>
      <c r="F222"/>
      <c r="G222"/>
      <c r="H222"/>
      <c r="I222"/>
      <c r="J222"/>
      <c r="K222"/>
      <c r="L222"/>
      <c r="M222"/>
      <c r="N222"/>
    </row>
    <row r="223" spans="2:14" ht="15">
      <c r="B223"/>
      <c r="C223"/>
      <c r="D223"/>
      <c r="E223"/>
      <c r="F223"/>
      <c r="G223"/>
      <c r="H223"/>
      <c r="I223"/>
      <c r="J223"/>
      <c r="K223"/>
      <c r="L223"/>
      <c r="M223"/>
      <c r="N223"/>
    </row>
    <row r="224" spans="2:14" ht="15">
      <c r="B224"/>
      <c r="C224"/>
      <c r="D224"/>
      <c r="E224"/>
      <c r="F224"/>
      <c r="G224"/>
      <c r="H224"/>
      <c r="I224"/>
      <c r="J224"/>
      <c r="K224"/>
      <c r="L224"/>
      <c r="M224"/>
      <c r="N224"/>
    </row>
  </sheetData>
  <sheetProtection password="C6C8" sheet="1" objects="1" scenarios="1" selectLockedCells="1" selectUnlockedCells="1"/>
  <mergeCells count="1">
    <mergeCell ref="B1:N1"/>
  </mergeCells>
  <conditionalFormatting sqref="B1:N1">
    <cfRule type="cellIs" priority="1" dxfId="2" operator="equal" stopIfTrue="1">
      <formula>"Please select a Council Area from the front page"</formula>
    </cfRule>
  </conditionalFormatting>
  <printOptions/>
  <pageMargins left="0.7086614173228347" right="0.7086614173228347" top="0.7480314960629921" bottom="0.7480314960629921" header="0.31496062992125984" footer="0.31496062992125984"/>
  <pageSetup firstPageNumber="6" useFirstPageNumber="1" fitToHeight="0" fitToWidth="1" horizontalDpi="1200" verticalDpi="1200" orientation="landscape" paperSize="9" scale="96" r:id="rId3"/>
  <headerFooter alignWithMargins="0">
    <oddFooter>&amp;C&amp;"Arial,Regular"&amp;P</oddFooter>
  </headerFooter>
  <rowBreaks count="7" manualBreakCount="7">
    <brk id="27" min="1" max="16" man="1"/>
    <brk id="57" min="1" max="16" man="1"/>
    <brk id="83" min="1" max="16" man="1"/>
    <brk id="113" min="1" max="16" man="1"/>
    <brk id="139" min="1" max="16" man="1"/>
    <brk id="169" min="1" max="16" man="1"/>
    <brk id="194" min="1" max="16" man="1"/>
  </rowBreaks>
  <drawing r:id="rId2"/>
  <legacyDrawing r:id="rId1"/>
</worksheet>
</file>

<file path=xl/worksheets/sheet5.xml><?xml version="1.0" encoding="utf-8"?>
<worksheet xmlns="http://schemas.openxmlformats.org/spreadsheetml/2006/main" xmlns:r="http://schemas.openxmlformats.org/officeDocument/2006/relationships">
  <sheetPr codeName="Sheet8">
    <tabColor rgb="FFFF0000"/>
  </sheetPr>
  <dimension ref="A1:M75"/>
  <sheetViews>
    <sheetView showGridLines="0" zoomScalePageLayoutView="0" workbookViewId="0" topLeftCell="A1">
      <selection activeCell="E19" sqref="E19"/>
    </sheetView>
  </sheetViews>
  <sheetFormatPr defaultColWidth="9.140625" defaultRowHeight="15" customHeight="1"/>
  <cols>
    <col min="2" max="2" width="18.7109375" style="0" bestFit="1" customWidth="1"/>
    <col min="8" max="8" width="27.7109375" style="0" bestFit="1" customWidth="1"/>
    <col min="9" max="9" width="13.00390625" style="0" customWidth="1"/>
    <col min="13" max="13" width="16.57421875" style="0" bestFit="1" customWidth="1"/>
    <col min="20" max="20" width="12.00390625" style="0" bestFit="1" customWidth="1"/>
    <col min="22" max="22" width="27.140625" style="0" bestFit="1" customWidth="1"/>
  </cols>
  <sheetData>
    <row r="1" spans="1:13" ht="15" customHeight="1">
      <c r="A1">
        <v>1</v>
      </c>
      <c r="B1" t="s">
        <v>30</v>
      </c>
      <c r="C1">
        <v>1</v>
      </c>
      <c r="F1" s="3"/>
      <c r="G1" s="2"/>
      <c r="H1" s="2"/>
      <c r="I1" s="2"/>
      <c r="L1" t="s">
        <v>81</v>
      </c>
      <c r="M1" t="s">
        <v>82</v>
      </c>
    </row>
    <row r="2" spans="1:13" ht="15" customHeight="1">
      <c r="A2">
        <v>2</v>
      </c>
      <c r="B2" s="107" t="s">
        <v>31</v>
      </c>
      <c r="C2">
        <v>2</v>
      </c>
      <c r="F2" s="3" t="s">
        <v>64</v>
      </c>
      <c r="G2" s="2"/>
      <c r="H2" s="2" t="str">
        <f>VLOOKUP('Front Page'!$B$3,A1:B68,2,FALSE)</f>
        <v>Select CA</v>
      </c>
      <c r="I2" s="2">
        <f>VLOOKUP('Front Page'!$B$3,A1:B68,1,FALSE)</f>
        <v>1</v>
      </c>
      <c r="L2" s="113" t="s">
        <v>86</v>
      </c>
      <c r="M2" s="108">
        <v>3</v>
      </c>
    </row>
    <row r="3" spans="1:13" ht="15" customHeight="1">
      <c r="A3">
        <v>3</v>
      </c>
      <c r="B3" s="107" t="s">
        <v>32</v>
      </c>
      <c r="C3">
        <v>3</v>
      </c>
      <c r="F3" s="2" t="str">
        <f>"2011 Census QA Pack - "&amp;H2</f>
        <v>2011 Census QA Pack - Select CA</v>
      </c>
      <c r="G3" s="2"/>
      <c r="H3" s="2"/>
      <c r="I3" s="2" t="b">
        <f>ISERROR(#REF!)</f>
        <v>1</v>
      </c>
      <c r="L3" s="113" t="s">
        <v>89</v>
      </c>
      <c r="M3" s="108">
        <v>4</v>
      </c>
    </row>
    <row r="4" spans="1:13" ht="15" customHeight="1">
      <c r="A4">
        <v>4</v>
      </c>
      <c r="B4" s="107" t="s">
        <v>33</v>
      </c>
      <c r="C4">
        <v>4</v>
      </c>
      <c r="F4" s="188" t="s">
        <v>126</v>
      </c>
      <c r="G4" s="188"/>
      <c r="H4" s="188"/>
      <c r="I4" s="188"/>
      <c r="L4" s="113" t="s">
        <v>90</v>
      </c>
      <c r="M4" s="108">
        <v>5</v>
      </c>
    </row>
    <row r="5" spans="1:13" ht="15" customHeight="1">
      <c r="A5">
        <v>5</v>
      </c>
      <c r="B5" s="107" t="s">
        <v>34</v>
      </c>
      <c r="C5">
        <v>5</v>
      </c>
      <c r="F5" s="4" t="str">
        <f>"All persons - "&amp;$H$2</f>
        <v>All persons - Select CA</v>
      </c>
      <c r="G5" s="2"/>
      <c r="H5" s="2"/>
      <c r="I5" s="2"/>
      <c r="L5" s="113" t="s">
        <v>91</v>
      </c>
      <c r="M5" s="108">
        <v>6</v>
      </c>
    </row>
    <row r="6" spans="1:13" ht="15" customHeight="1">
      <c r="A6">
        <v>6</v>
      </c>
      <c r="B6" s="107" t="s">
        <v>36</v>
      </c>
      <c r="C6">
        <v>7</v>
      </c>
      <c r="F6" s="4" t="str">
        <f>"Males - "&amp;$H$2</f>
        <v>Males - Select CA</v>
      </c>
      <c r="G6" s="2"/>
      <c r="H6" s="2"/>
      <c r="I6" s="2"/>
      <c r="L6" s="113" t="s">
        <v>92</v>
      </c>
      <c r="M6" s="108">
        <v>7</v>
      </c>
    </row>
    <row r="7" spans="1:13" ht="15" customHeight="1">
      <c r="A7">
        <v>7</v>
      </c>
      <c r="B7" s="107" t="s">
        <v>38</v>
      </c>
      <c r="C7">
        <v>9</v>
      </c>
      <c r="F7" s="4" t="str">
        <f>"Females - "&amp;$H$2</f>
        <v>Females - Select CA</v>
      </c>
      <c r="G7" s="2"/>
      <c r="H7" s="2"/>
      <c r="I7" s="2"/>
      <c r="L7" s="113" t="s">
        <v>93</v>
      </c>
      <c r="M7" s="108">
        <v>8</v>
      </c>
    </row>
    <row r="8" spans="1:13" ht="15" customHeight="1">
      <c r="A8">
        <v>8</v>
      </c>
      <c r="B8" s="107" t="s">
        <v>39</v>
      </c>
      <c r="C8">
        <v>10</v>
      </c>
      <c r="F8" s="4" t="str">
        <f>"Sex ratios - "&amp;$H$2</f>
        <v>Sex ratios - Select CA</v>
      </c>
      <c r="G8" s="2"/>
      <c r="H8" s="2"/>
      <c r="I8" s="2"/>
      <c r="L8" s="113" t="s">
        <v>94</v>
      </c>
      <c r="M8" s="108">
        <v>9</v>
      </c>
    </row>
    <row r="9" spans="1:13" ht="15" customHeight="1">
      <c r="A9">
        <v>9</v>
      </c>
      <c r="B9" s="107" t="s">
        <v>40</v>
      </c>
      <c r="C9">
        <v>11</v>
      </c>
      <c r="F9" s="2"/>
      <c r="G9" s="2"/>
      <c r="H9" s="2"/>
      <c r="I9" s="2"/>
      <c r="L9" s="113" t="s">
        <v>95</v>
      </c>
      <c r="M9" s="108">
        <v>10</v>
      </c>
    </row>
    <row r="10" spans="1:13" ht="15" customHeight="1">
      <c r="A10">
        <v>10</v>
      </c>
      <c r="B10" s="107" t="s">
        <v>41</v>
      </c>
      <c r="C10">
        <v>12</v>
      </c>
      <c r="F10" s="188" t="s">
        <v>85</v>
      </c>
      <c r="G10" s="188"/>
      <c r="H10" s="188"/>
      <c r="I10" s="188"/>
      <c r="L10" s="113" t="s">
        <v>96</v>
      </c>
      <c r="M10" s="108">
        <v>11</v>
      </c>
    </row>
    <row r="11" spans="1:13" ht="15" customHeight="1">
      <c r="A11">
        <v>11</v>
      </c>
      <c r="B11" s="107" t="s">
        <v>42</v>
      </c>
      <c r="C11">
        <v>13</v>
      </c>
      <c r="F11" s="2" t="str">
        <f>"Number of Usual Residents"</f>
        <v>Number of Usual Residents</v>
      </c>
      <c r="G11" s="2"/>
      <c r="H11" s="2"/>
      <c r="I11" s="2"/>
      <c r="L11" s="113" t="s">
        <v>97</v>
      </c>
      <c r="M11" s="108">
        <v>12</v>
      </c>
    </row>
    <row r="12" spans="1:13" ht="15" customHeight="1">
      <c r="A12">
        <v>12</v>
      </c>
      <c r="B12" s="107" t="s">
        <v>43</v>
      </c>
      <c r="C12">
        <v>14</v>
      </c>
      <c r="F12" s="2"/>
      <c r="G12" s="2"/>
      <c r="H12" s="2"/>
      <c r="I12" s="2"/>
      <c r="L12" s="113" t="s">
        <v>98</v>
      </c>
      <c r="M12" s="108">
        <v>13</v>
      </c>
    </row>
    <row r="13" spans="1:13" ht="15" customHeight="1">
      <c r="A13">
        <v>13</v>
      </c>
      <c r="B13" s="107" t="s">
        <v>44</v>
      </c>
      <c r="C13">
        <v>15</v>
      </c>
      <c r="F13" s="2" t="str">
        <f>H2</f>
        <v>Select CA</v>
      </c>
      <c r="G13" s="2"/>
      <c r="H13" s="2"/>
      <c r="I13" s="2"/>
      <c r="L13" s="113" t="s">
        <v>99</v>
      </c>
      <c r="M13" s="108">
        <v>14</v>
      </c>
    </row>
    <row r="14" spans="1:13" ht="15" customHeight="1">
      <c r="A14">
        <v>14</v>
      </c>
      <c r="B14" s="107" t="s">
        <v>62</v>
      </c>
      <c r="C14">
        <v>33</v>
      </c>
      <c r="F14" s="2"/>
      <c r="G14" s="2"/>
      <c r="H14" s="2"/>
      <c r="I14" s="2"/>
      <c r="L14" s="113" t="s">
        <v>100</v>
      </c>
      <c r="M14" s="108">
        <v>15</v>
      </c>
    </row>
    <row r="15" spans="1:13" ht="15" customHeight="1">
      <c r="A15">
        <v>15</v>
      </c>
      <c r="B15" s="107" t="s">
        <v>45</v>
      </c>
      <c r="C15">
        <v>16</v>
      </c>
      <c r="F15" s="118"/>
      <c r="G15" s="118"/>
      <c r="H15" s="118"/>
      <c r="I15" s="118"/>
      <c r="L15" s="113" t="s">
        <v>101</v>
      </c>
      <c r="M15" s="108">
        <v>16</v>
      </c>
    </row>
    <row r="16" spans="1:13" ht="15" customHeight="1">
      <c r="A16">
        <v>16</v>
      </c>
      <c r="B16" s="107" t="s">
        <v>46</v>
      </c>
      <c r="C16">
        <v>17</v>
      </c>
      <c r="F16" s="118"/>
      <c r="G16" s="118"/>
      <c r="H16" s="118"/>
      <c r="I16" s="118"/>
      <c r="L16" s="113" t="s">
        <v>102</v>
      </c>
      <c r="M16" s="108">
        <v>17</v>
      </c>
    </row>
    <row r="17" spans="1:13" ht="15" customHeight="1">
      <c r="A17">
        <v>17</v>
      </c>
      <c r="B17" s="107" t="s">
        <v>47</v>
      </c>
      <c r="C17">
        <v>18</v>
      </c>
      <c r="F17" s="118"/>
      <c r="G17" s="118"/>
      <c r="H17" s="118"/>
      <c r="I17" s="118"/>
      <c r="L17" s="113" t="s">
        <v>103</v>
      </c>
      <c r="M17" s="108">
        <v>18</v>
      </c>
    </row>
    <row r="18" spans="1:13" ht="15" customHeight="1">
      <c r="A18">
        <v>18</v>
      </c>
      <c r="B18" s="107" t="s">
        <v>48</v>
      </c>
      <c r="C18">
        <v>19</v>
      </c>
      <c r="F18" s="118"/>
      <c r="G18" s="118"/>
      <c r="H18" s="118"/>
      <c r="I18" s="118"/>
      <c r="L18" s="113" t="s">
        <v>70</v>
      </c>
      <c r="M18" s="108">
        <v>19</v>
      </c>
    </row>
    <row r="19" spans="1:13" ht="15" customHeight="1">
      <c r="A19">
        <v>19</v>
      </c>
      <c r="B19" s="107" t="s">
        <v>49</v>
      </c>
      <c r="C19">
        <v>20</v>
      </c>
      <c r="F19" s="118"/>
      <c r="G19" s="118"/>
      <c r="H19" s="118"/>
      <c r="I19" s="118"/>
      <c r="L19" s="109" t="s">
        <v>104</v>
      </c>
      <c r="M19" s="108">
        <v>20</v>
      </c>
    </row>
    <row r="20" spans="1:9" ht="15" customHeight="1">
      <c r="A20">
        <v>20</v>
      </c>
      <c r="B20" s="107" t="s">
        <v>50</v>
      </c>
      <c r="C20">
        <v>21</v>
      </c>
      <c r="F20" s="118"/>
      <c r="G20" s="118"/>
      <c r="H20" s="118"/>
      <c r="I20" s="118"/>
    </row>
    <row r="21" spans="1:9" ht="15" customHeight="1">
      <c r="A21">
        <v>21</v>
      </c>
      <c r="B21" s="107" t="s">
        <v>51</v>
      </c>
      <c r="C21">
        <v>22</v>
      </c>
      <c r="F21" s="118"/>
      <c r="G21" s="118"/>
      <c r="H21" s="118"/>
      <c r="I21" s="118"/>
    </row>
    <row r="22" spans="1:9" ht="15" customHeight="1">
      <c r="A22">
        <v>22</v>
      </c>
      <c r="B22" s="107" t="s">
        <v>52</v>
      </c>
      <c r="C22">
        <v>23</v>
      </c>
      <c r="F22" s="118"/>
      <c r="G22" s="118"/>
      <c r="H22" s="118"/>
      <c r="I22" s="118"/>
    </row>
    <row r="23" spans="1:3" ht="15" customHeight="1">
      <c r="A23">
        <v>23</v>
      </c>
      <c r="B23" s="107" t="s">
        <v>53</v>
      </c>
      <c r="C23">
        <v>24</v>
      </c>
    </row>
    <row r="24" spans="1:3" ht="15" customHeight="1">
      <c r="A24">
        <v>24</v>
      </c>
      <c r="B24" s="107" t="s">
        <v>54</v>
      </c>
      <c r="C24">
        <v>25</v>
      </c>
    </row>
    <row r="25" spans="1:3" ht="15" customHeight="1">
      <c r="A25">
        <v>25</v>
      </c>
      <c r="B25" s="107" t="s">
        <v>55</v>
      </c>
      <c r="C25">
        <v>26</v>
      </c>
    </row>
    <row r="26" spans="1:3" ht="15" customHeight="1">
      <c r="A26">
        <v>26</v>
      </c>
      <c r="B26" s="107" t="s">
        <v>56</v>
      </c>
      <c r="C26">
        <v>27</v>
      </c>
    </row>
    <row r="27" spans="1:3" ht="15" customHeight="1">
      <c r="A27">
        <v>27</v>
      </c>
      <c r="B27" s="107" t="s">
        <v>35</v>
      </c>
      <c r="C27">
        <v>6</v>
      </c>
    </row>
    <row r="28" spans="1:3" ht="15" customHeight="1">
      <c r="A28">
        <v>28</v>
      </c>
      <c r="B28" s="107" t="s">
        <v>57</v>
      </c>
      <c r="C28">
        <v>28</v>
      </c>
    </row>
    <row r="29" spans="1:3" ht="15" customHeight="1">
      <c r="A29">
        <v>29</v>
      </c>
      <c r="B29" s="107" t="s">
        <v>58</v>
      </c>
      <c r="C29">
        <v>29</v>
      </c>
    </row>
    <row r="30" spans="1:3" ht="15" customHeight="1">
      <c r="A30">
        <v>30</v>
      </c>
      <c r="B30" s="107" t="s">
        <v>59</v>
      </c>
      <c r="C30">
        <v>30</v>
      </c>
    </row>
    <row r="31" spans="1:3" ht="15" customHeight="1">
      <c r="A31">
        <v>31</v>
      </c>
      <c r="B31" s="107" t="s">
        <v>60</v>
      </c>
      <c r="C31">
        <v>31</v>
      </c>
    </row>
    <row r="32" spans="1:3" ht="15" customHeight="1">
      <c r="A32">
        <v>32</v>
      </c>
      <c r="B32" s="107" t="s">
        <v>37</v>
      </c>
      <c r="C32">
        <v>8</v>
      </c>
    </row>
    <row r="33" spans="1:3" ht="15" customHeight="1">
      <c r="A33">
        <v>33</v>
      </c>
      <c r="B33" s="107" t="s">
        <v>61</v>
      </c>
      <c r="C33">
        <v>32</v>
      </c>
    </row>
    <row r="34" spans="1:3" ht="15" customHeight="1">
      <c r="A34">
        <v>34</v>
      </c>
      <c r="B34" s="107" t="s">
        <v>63</v>
      </c>
      <c r="C34">
        <v>34</v>
      </c>
    </row>
    <row r="75" ht="15" customHeight="1">
      <c r="B75" t="e">
        <f>COUNTIF(#REF!,"&lt;&gt;0")+1</f>
        <v>#REF!</v>
      </c>
    </row>
  </sheetData>
  <sheetProtection password="C6C8" sheet="1" objects="1" selectLockedCells="1" selectUnlockedCells="1"/>
  <mergeCells count="2">
    <mergeCell ref="F4:I4"/>
    <mergeCell ref="F10:I10"/>
  </mergeCells>
  <printOptions/>
  <pageMargins left="0.7" right="0.7" top="0.75" bottom="0.75" header="0.3" footer="0.3"/>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sheetPr>
    <tabColor indexed="45"/>
  </sheetPr>
  <dimension ref="A1:U102"/>
  <sheetViews>
    <sheetView workbookViewId="0" topLeftCell="A35">
      <selection activeCell="C35" sqref="C35"/>
    </sheetView>
  </sheetViews>
  <sheetFormatPr defaultColWidth="9.140625" defaultRowHeight="15"/>
  <cols>
    <col min="1" max="1" width="3.57421875" style="144" customWidth="1"/>
    <col min="2" max="2" width="18.7109375" style="144" bestFit="1" customWidth="1"/>
    <col min="3" max="3" width="4.57421875" style="144" customWidth="1"/>
    <col min="4" max="16384" width="9.140625" style="144" customWidth="1"/>
  </cols>
  <sheetData>
    <row r="1" spans="1:21" ht="15">
      <c r="A1" s="112" t="s">
        <v>65</v>
      </c>
      <c r="B1" s="111"/>
      <c r="C1" s="111"/>
      <c r="D1" s="108">
        <v>96</v>
      </c>
      <c r="E1" s="108">
        <v>97</v>
      </c>
      <c r="F1" s="108">
        <v>98</v>
      </c>
      <c r="G1" s="108">
        <v>99</v>
      </c>
      <c r="H1" s="108">
        <v>100</v>
      </c>
      <c r="I1" s="108">
        <v>101</v>
      </c>
      <c r="J1" s="108">
        <v>102</v>
      </c>
      <c r="K1" s="108">
        <v>103</v>
      </c>
      <c r="L1" s="108">
        <v>104</v>
      </c>
      <c r="M1" s="108">
        <v>105</v>
      </c>
      <c r="N1" s="108">
        <v>106</v>
      </c>
      <c r="O1" s="108">
        <v>107</v>
      </c>
      <c r="P1" s="108">
        <v>108</v>
      </c>
      <c r="Q1" s="108">
        <v>109</v>
      </c>
      <c r="R1" s="108">
        <v>110</v>
      </c>
      <c r="S1" s="108">
        <v>111</v>
      </c>
      <c r="T1" s="108">
        <v>112</v>
      </c>
      <c r="U1" s="108">
        <v>113</v>
      </c>
    </row>
    <row r="2" spans="1:21" ht="15">
      <c r="A2" s="112" t="s">
        <v>66</v>
      </c>
      <c r="B2" s="112"/>
      <c r="C2" s="110"/>
      <c r="D2" s="108">
        <v>3</v>
      </c>
      <c r="E2" s="108">
        <v>4</v>
      </c>
      <c r="F2" s="108">
        <v>5</v>
      </c>
      <c r="G2" s="108">
        <v>6</v>
      </c>
      <c r="H2" s="108">
        <v>7</v>
      </c>
      <c r="I2" s="108">
        <v>8</v>
      </c>
      <c r="J2" s="108">
        <v>9</v>
      </c>
      <c r="K2" s="108">
        <v>10</v>
      </c>
      <c r="L2" s="108">
        <v>11</v>
      </c>
      <c r="M2" s="108">
        <v>12</v>
      </c>
      <c r="N2" s="108">
        <v>13</v>
      </c>
      <c r="O2" s="108">
        <v>14</v>
      </c>
      <c r="P2" s="108">
        <v>15</v>
      </c>
      <c r="Q2" s="108">
        <v>16</v>
      </c>
      <c r="R2" s="108">
        <v>17</v>
      </c>
      <c r="S2" s="108">
        <v>18</v>
      </c>
      <c r="T2" s="108">
        <v>19</v>
      </c>
      <c r="U2" s="108">
        <v>20</v>
      </c>
    </row>
    <row r="3" spans="1:21" ht="15">
      <c r="A3" s="160" t="s">
        <v>67</v>
      </c>
      <c r="B3" s="160" t="s">
        <v>68</v>
      </c>
      <c r="C3" s="160" t="s">
        <v>69</v>
      </c>
      <c r="D3" s="161" t="s">
        <v>86</v>
      </c>
      <c r="E3" s="161" t="s">
        <v>89</v>
      </c>
      <c r="F3" s="161" t="s">
        <v>90</v>
      </c>
      <c r="G3" s="161" t="s">
        <v>91</v>
      </c>
      <c r="H3" s="161" t="s">
        <v>92</v>
      </c>
      <c r="I3" s="161" t="s">
        <v>93</v>
      </c>
      <c r="J3" s="161" t="s">
        <v>94</v>
      </c>
      <c r="K3" s="161" t="s">
        <v>95</v>
      </c>
      <c r="L3" s="161" t="s">
        <v>96</v>
      </c>
      <c r="M3" s="161" t="s">
        <v>97</v>
      </c>
      <c r="N3" s="161" t="s">
        <v>98</v>
      </c>
      <c r="O3" s="161" t="s">
        <v>99</v>
      </c>
      <c r="P3" s="161" t="s">
        <v>100</v>
      </c>
      <c r="Q3" s="161" t="s">
        <v>101</v>
      </c>
      <c r="R3" s="161" t="s">
        <v>102</v>
      </c>
      <c r="S3" s="161" t="s">
        <v>103</v>
      </c>
      <c r="T3" s="161" t="s">
        <v>70</v>
      </c>
      <c r="U3" s="128" t="s">
        <v>104</v>
      </c>
    </row>
    <row r="4" spans="1:21" ht="15">
      <c r="A4" s="160">
        <v>33</v>
      </c>
      <c r="B4" s="160" t="s">
        <v>63</v>
      </c>
      <c r="C4" s="160" t="s">
        <v>71</v>
      </c>
      <c r="D4" s="143">
        <v>135400</v>
      </c>
      <c r="E4" s="143">
        <v>126500</v>
      </c>
      <c r="F4" s="143">
        <v>138800</v>
      </c>
      <c r="G4" s="143">
        <v>153600</v>
      </c>
      <c r="H4" s="143">
        <v>158900</v>
      </c>
      <c r="I4" s="143">
        <v>147900</v>
      </c>
      <c r="J4" s="143">
        <v>141500</v>
      </c>
      <c r="K4" s="143">
        <v>150100</v>
      </c>
      <c r="L4" s="143">
        <v>178200</v>
      </c>
      <c r="M4" s="143">
        <v>188500</v>
      </c>
      <c r="N4" s="143">
        <v>176700</v>
      </c>
      <c r="O4" s="143">
        <v>157500</v>
      </c>
      <c r="P4" s="143">
        <v>159900</v>
      </c>
      <c r="Q4" s="143">
        <v>121300</v>
      </c>
      <c r="R4" s="143">
        <v>97900</v>
      </c>
      <c r="S4" s="143">
        <v>74800</v>
      </c>
      <c r="T4" s="143">
        <v>79400</v>
      </c>
      <c r="U4" s="143">
        <v>2386900</v>
      </c>
    </row>
    <row r="5" spans="1:21" ht="15">
      <c r="A5" s="160">
        <v>1</v>
      </c>
      <c r="B5" s="160" t="s">
        <v>31</v>
      </c>
      <c r="C5" s="160" t="s">
        <v>71</v>
      </c>
      <c r="D5" s="143">
        <v>5400</v>
      </c>
      <c r="E5" s="143">
        <v>4300</v>
      </c>
      <c r="F5" s="143">
        <v>4700</v>
      </c>
      <c r="G5" s="143">
        <v>6500</v>
      </c>
      <c r="H5" s="143">
        <v>9700</v>
      </c>
      <c r="I5" s="143">
        <v>9600</v>
      </c>
      <c r="J5" s="143">
        <v>8100</v>
      </c>
      <c r="K5" s="143">
        <v>6900</v>
      </c>
      <c r="L5" s="143">
        <v>7000</v>
      </c>
      <c r="M5" s="143">
        <v>7100</v>
      </c>
      <c r="N5" s="143">
        <v>7000</v>
      </c>
      <c r="O5" s="143">
        <v>6400</v>
      </c>
      <c r="P5" s="143">
        <v>6100</v>
      </c>
      <c r="Q5" s="143">
        <v>4000</v>
      </c>
      <c r="R5" s="143">
        <v>3400</v>
      </c>
      <c r="S5" s="143">
        <v>2800</v>
      </c>
      <c r="T5" s="143">
        <v>3100</v>
      </c>
      <c r="U5" s="143">
        <v>102200</v>
      </c>
    </row>
    <row r="6" spans="1:21" ht="15">
      <c r="A6" s="160">
        <v>2</v>
      </c>
      <c r="B6" s="160" t="s">
        <v>32</v>
      </c>
      <c r="C6" s="160" t="s">
        <v>71</v>
      </c>
      <c r="D6" s="143">
        <v>7200</v>
      </c>
      <c r="E6" s="143">
        <v>6800</v>
      </c>
      <c r="F6" s="143">
        <v>7500</v>
      </c>
      <c r="G6" s="143">
        <v>7300</v>
      </c>
      <c r="H6" s="143">
        <v>6200</v>
      </c>
      <c r="I6" s="143">
        <v>5900</v>
      </c>
      <c r="J6" s="143">
        <v>6500</v>
      </c>
      <c r="K6" s="143">
        <v>7800</v>
      </c>
      <c r="L6" s="143">
        <v>9400</v>
      </c>
      <c r="M6" s="143">
        <v>9700</v>
      </c>
      <c r="N6" s="143">
        <v>9300</v>
      </c>
      <c r="O6" s="143">
        <v>8400</v>
      </c>
      <c r="P6" s="143">
        <v>8700</v>
      </c>
      <c r="Q6" s="143">
        <v>6100</v>
      </c>
      <c r="R6" s="143">
        <v>4800</v>
      </c>
      <c r="S6" s="143">
        <v>3600</v>
      </c>
      <c r="T6" s="143">
        <v>3900</v>
      </c>
      <c r="U6" s="143">
        <v>119000</v>
      </c>
    </row>
    <row r="7" spans="1:21" ht="15">
      <c r="A7" s="160">
        <v>3</v>
      </c>
      <c r="B7" s="160" t="s">
        <v>33</v>
      </c>
      <c r="C7" s="160" t="s">
        <v>71</v>
      </c>
      <c r="D7" s="143">
        <v>2800</v>
      </c>
      <c r="E7" s="143">
        <v>2900</v>
      </c>
      <c r="F7" s="143">
        <v>3200</v>
      </c>
      <c r="G7" s="143">
        <v>3300</v>
      </c>
      <c r="H7" s="143">
        <v>2700</v>
      </c>
      <c r="I7" s="143">
        <v>2700</v>
      </c>
      <c r="J7" s="143">
        <v>2600</v>
      </c>
      <c r="K7" s="143">
        <v>3100</v>
      </c>
      <c r="L7" s="143">
        <v>3800</v>
      </c>
      <c r="M7" s="143">
        <v>4200</v>
      </c>
      <c r="N7" s="143">
        <v>3900</v>
      </c>
      <c r="O7" s="143">
        <v>3700</v>
      </c>
      <c r="P7" s="143">
        <v>4200</v>
      </c>
      <c r="Q7" s="143">
        <v>3200</v>
      </c>
      <c r="R7" s="143">
        <v>2500</v>
      </c>
      <c r="S7" s="143">
        <v>2000</v>
      </c>
      <c r="T7" s="143">
        <v>2200</v>
      </c>
      <c r="U7" s="143">
        <v>52900</v>
      </c>
    </row>
    <row r="8" spans="1:21" ht="15">
      <c r="A8" s="160">
        <v>4</v>
      </c>
      <c r="B8" s="160" t="s">
        <v>34</v>
      </c>
      <c r="C8" s="160" t="s">
        <v>71</v>
      </c>
      <c r="D8" s="143">
        <v>1900</v>
      </c>
      <c r="E8" s="143">
        <v>2000</v>
      </c>
      <c r="F8" s="143">
        <v>2400</v>
      </c>
      <c r="G8" s="143">
        <v>2500</v>
      </c>
      <c r="H8" s="143">
        <v>2300</v>
      </c>
      <c r="I8" s="143">
        <v>2000</v>
      </c>
      <c r="J8" s="143">
        <v>1700</v>
      </c>
      <c r="K8" s="143">
        <v>2100</v>
      </c>
      <c r="L8" s="143">
        <v>2800</v>
      </c>
      <c r="M8" s="143">
        <v>3200</v>
      </c>
      <c r="N8" s="143">
        <v>3000</v>
      </c>
      <c r="O8" s="143">
        <v>3000</v>
      </c>
      <c r="P8" s="143">
        <v>3400</v>
      </c>
      <c r="Q8" s="143">
        <v>2800</v>
      </c>
      <c r="R8" s="143">
        <v>2200</v>
      </c>
      <c r="S8" s="143">
        <v>1500</v>
      </c>
      <c r="T8" s="143">
        <v>1700</v>
      </c>
      <c r="U8" s="143">
        <v>40600</v>
      </c>
    </row>
    <row r="9" spans="1:21" ht="15">
      <c r="A9" s="160">
        <v>5</v>
      </c>
      <c r="B9" s="160" t="s">
        <v>35</v>
      </c>
      <c r="C9" s="160" t="s">
        <v>71</v>
      </c>
      <c r="D9" s="143">
        <v>2700</v>
      </c>
      <c r="E9" s="143">
        <v>2900</v>
      </c>
      <c r="F9" s="143">
        <v>3100</v>
      </c>
      <c r="G9" s="143">
        <v>3100</v>
      </c>
      <c r="H9" s="143">
        <v>2400</v>
      </c>
      <c r="I9" s="143">
        <v>2200</v>
      </c>
      <c r="J9" s="143">
        <v>2300</v>
      </c>
      <c r="K9" s="143">
        <v>2900</v>
      </c>
      <c r="L9" s="143">
        <v>4000</v>
      </c>
      <c r="M9" s="143">
        <v>4400</v>
      </c>
      <c r="N9" s="143">
        <v>4100</v>
      </c>
      <c r="O9" s="143">
        <v>3900</v>
      </c>
      <c r="P9" s="143">
        <v>4300</v>
      </c>
      <c r="Q9" s="143">
        <v>3400</v>
      </c>
      <c r="R9" s="143">
        <v>2700</v>
      </c>
      <c r="S9" s="143">
        <v>2000</v>
      </c>
      <c r="T9" s="143">
        <v>2400</v>
      </c>
      <c r="U9" s="143">
        <v>52900</v>
      </c>
    </row>
    <row r="10" spans="1:21" ht="15">
      <c r="A10" s="160">
        <v>6</v>
      </c>
      <c r="B10" s="160" t="s">
        <v>36</v>
      </c>
      <c r="C10" s="160" t="s">
        <v>71</v>
      </c>
      <c r="D10" s="143">
        <v>1400</v>
      </c>
      <c r="E10" s="143">
        <v>1300</v>
      </c>
      <c r="F10" s="143">
        <v>1500</v>
      </c>
      <c r="G10" s="143">
        <v>1500</v>
      </c>
      <c r="H10" s="143">
        <v>1300</v>
      </c>
      <c r="I10" s="143">
        <v>1300</v>
      </c>
      <c r="J10" s="143">
        <v>1300</v>
      </c>
      <c r="K10" s="143">
        <v>1500</v>
      </c>
      <c r="L10" s="143">
        <v>2000</v>
      </c>
      <c r="M10" s="143">
        <v>2000</v>
      </c>
      <c r="N10" s="143">
        <v>1800</v>
      </c>
      <c r="O10" s="143">
        <v>1600</v>
      </c>
      <c r="P10" s="143">
        <v>1700</v>
      </c>
      <c r="Q10" s="143">
        <v>1300</v>
      </c>
      <c r="R10" s="143">
        <v>900</v>
      </c>
      <c r="S10" s="143">
        <v>700</v>
      </c>
      <c r="T10" s="143">
        <v>600</v>
      </c>
      <c r="U10" s="143">
        <v>23700</v>
      </c>
    </row>
    <row r="11" spans="1:21" ht="15">
      <c r="A11" s="160">
        <v>7</v>
      </c>
      <c r="B11" s="160" t="s">
        <v>37</v>
      </c>
      <c r="C11" s="160" t="s">
        <v>71</v>
      </c>
      <c r="D11" s="143">
        <v>2400</v>
      </c>
      <c r="E11" s="143">
        <v>2200</v>
      </c>
      <c r="F11" s="143">
        <v>2400</v>
      </c>
      <c r="G11" s="143">
        <v>2800</v>
      </c>
      <c r="H11" s="143">
        <v>2600</v>
      </c>
      <c r="I11" s="143">
        <v>2400</v>
      </c>
      <c r="J11" s="143">
        <v>2200</v>
      </c>
      <c r="K11" s="143">
        <v>2400</v>
      </c>
      <c r="L11" s="143">
        <v>3000</v>
      </c>
      <c r="M11" s="143">
        <v>3300</v>
      </c>
      <c r="N11" s="143">
        <v>3100</v>
      </c>
      <c r="O11" s="143">
        <v>2800</v>
      </c>
      <c r="P11" s="143">
        <v>2600</v>
      </c>
      <c r="Q11" s="143">
        <v>2100</v>
      </c>
      <c r="R11" s="143">
        <v>1600</v>
      </c>
      <c r="S11" s="143">
        <v>1200</v>
      </c>
      <c r="T11" s="143">
        <v>1200</v>
      </c>
      <c r="U11" s="143">
        <v>40300</v>
      </c>
    </row>
    <row r="12" spans="1:21" ht="15">
      <c r="A12" s="160">
        <v>8</v>
      </c>
      <c r="B12" s="160" t="s">
        <v>38</v>
      </c>
      <c r="C12" s="160" t="s">
        <v>71</v>
      </c>
      <c r="D12" s="143">
        <v>3600</v>
      </c>
      <c r="E12" s="143">
        <v>3600</v>
      </c>
      <c r="F12" s="143">
        <v>4000</v>
      </c>
      <c r="G12" s="143">
        <v>4200</v>
      </c>
      <c r="H12" s="143">
        <v>3500</v>
      </c>
      <c r="I12" s="143">
        <v>3300</v>
      </c>
      <c r="J12" s="143">
        <v>3000</v>
      </c>
      <c r="K12" s="143">
        <v>3700</v>
      </c>
      <c r="L12" s="143">
        <v>4800</v>
      </c>
      <c r="M12" s="143">
        <v>5600</v>
      </c>
      <c r="N12" s="143">
        <v>5200</v>
      </c>
      <c r="O12" s="143">
        <v>5100</v>
      </c>
      <c r="P12" s="143">
        <v>5600</v>
      </c>
      <c r="Q12" s="143">
        <v>4600</v>
      </c>
      <c r="R12" s="143">
        <v>3900</v>
      </c>
      <c r="S12" s="143">
        <v>3000</v>
      </c>
      <c r="T12" s="143">
        <v>3100</v>
      </c>
      <c r="U12" s="143">
        <v>69800</v>
      </c>
    </row>
    <row r="13" spans="1:21" ht="15">
      <c r="A13" s="160">
        <v>9</v>
      </c>
      <c r="B13" s="160" t="s">
        <v>39</v>
      </c>
      <c r="C13" s="160" t="s">
        <v>71</v>
      </c>
      <c r="D13" s="143">
        <v>3600</v>
      </c>
      <c r="E13" s="143">
        <v>3100</v>
      </c>
      <c r="F13" s="143">
        <v>3300</v>
      </c>
      <c r="G13" s="143">
        <v>4700</v>
      </c>
      <c r="H13" s="143">
        <v>6500</v>
      </c>
      <c r="I13" s="143">
        <v>4800</v>
      </c>
      <c r="J13" s="143">
        <v>3800</v>
      </c>
      <c r="K13" s="143">
        <v>3500</v>
      </c>
      <c r="L13" s="143">
        <v>4200</v>
      </c>
      <c r="M13" s="143">
        <v>4500</v>
      </c>
      <c r="N13" s="143">
        <v>4500</v>
      </c>
      <c r="O13" s="143">
        <v>3800</v>
      </c>
      <c r="P13" s="143">
        <v>4000</v>
      </c>
      <c r="Q13" s="143">
        <v>2900</v>
      </c>
      <c r="R13" s="143">
        <v>2600</v>
      </c>
      <c r="S13" s="143">
        <v>2200</v>
      </c>
      <c r="T13" s="143">
        <v>2400</v>
      </c>
      <c r="U13" s="143">
        <v>64400</v>
      </c>
    </row>
    <row r="14" spans="1:21" ht="15">
      <c r="A14" s="160">
        <v>10</v>
      </c>
      <c r="B14" s="160" t="s">
        <v>40</v>
      </c>
      <c r="C14" s="160" t="s">
        <v>71</v>
      </c>
      <c r="D14" s="143">
        <v>3200</v>
      </c>
      <c r="E14" s="143">
        <v>3000</v>
      </c>
      <c r="F14" s="143">
        <v>3300</v>
      </c>
      <c r="G14" s="143">
        <v>3700</v>
      </c>
      <c r="H14" s="143">
        <v>3400</v>
      </c>
      <c r="I14" s="143">
        <v>3100</v>
      </c>
      <c r="J14" s="143">
        <v>3000</v>
      </c>
      <c r="K14" s="143">
        <v>3600</v>
      </c>
      <c r="L14" s="143">
        <v>4400</v>
      </c>
      <c r="M14" s="143">
        <v>4500</v>
      </c>
      <c r="N14" s="143">
        <v>4200</v>
      </c>
      <c r="O14" s="143">
        <v>3800</v>
      </c>
      <c r="P14" s="143">
        <v>4000</v>
      </c>
      <c r="Q14" s="143">
        <v>3000</v>
      </c>
      <c r="R14" s="143">
        <v>2500</v>
      </c>
      <c r="S14" s="143">
        <v>1800</v>
      </c>
      <c r="T14" s="143">
        <v>1800</v>
      </c>
      <c r="U14" s="143">
        <v>56200</v>
      </c>
    </row>
    <row r="15" spans="1:21" ht="15">
      <c r="A15" s="160">
        <v>11</v>
      </c>
      <c r="B15" s="160" t="s">
        <v>41</v>
      </c>
      <c r="C15" s="160" t="s">
        <v>71</v>
      </c>
      <c r="D15" s="143">
        <v>2400</v>
      </c>
      <c r="E15" s="143">
        <v>2700</v>
      </c>
      <c r="F15" s="143">
        <v>3100</v>
      </c>
      <c r="G15" s="143">
        <v>3400</v>
      </c>
      <c r="H15" s="143">
        <v>2800</v>
      </c>
      <c r="I15" s="143">
        <v>2000</v>
      </c>
      <c r="J15" s="143">
        <v>2000</v>
      </c>
      <c r="K15" s="143">
        <v>2500</v>
      </c>
      <c r="L15" s="143">
        <v>3400</v>
      </c>
      <c r="M15" s="143">
        <v>4000</v>
      </c>
      <c r="N15" s="143">
        <v>3800</v>
      </c>
      <c r="O15" s="143">
        <v>3400</v>
      </c>
      <c r="P15" s="143">
        <v>3500</v>
      </c>
      <c r="Q15" s="143">
        <v>2600</v>
      </c>
      <c r="R15" s="143">
        <v>2300</v>
      </c>
      <c r="S15" s="143">
        <v>1900</v>
      </c>
      <c r="T15" s="143">
        <v>1900</v>
      </c>
      <c r="U15" s="143">
        <v>47800</v>
      </c>
    </row>
    <row r="16" spans="1:21" ht="15">
      <c r="A16" s="160">
        <v>12</v>
      </c>
      <c r="B16" s="160" t="s">
        <v>42</v>
      </c>
      <c r="C16" s="160" t="s">
        <v>71</v>
      </c>
      <c r="D16" s="143">
        <v>2800</v>
      </c>
      <c r="E16" s="143">
        <v>2800</v>
      </c>
      <c r="F16" s="143">
        <v>2900</v>
      </c>
      <c r="G16" s="143">
        <v>3100</v>
      </c>
      <c r="H16" s="143">
        <v>2400</v>
      </c>
      <c r="I16" s="143">
        <v>2100</v>
      </c>
      <c r="J16" s="143">
        <v>2200</v>
      </c>
      <c r="K16" s="143">
        <v>2900</v>
      </c>
      <c r="L16" s="143">
        <v>3600</v>
      </c>
      <c r="M16" s="143">
        <v>3900</v>
      </c>
      <c r="N16" s="143">
        <v>3600</v>
      </c>
      <c r="O16" s="143">
        <v>3000</v>
      </c>
      <c r="P16" s="143">
        <v>3000</v>
      </c>
      <c r="Q16" s="143">
        <v>2500</v>
      </c>
      <c r="R16" s="143">
        <v>2000</v>
      </c>
      <c r="S16" s="143">
        <v>1500</v>
      </c>
      <c r="T16" s="143">
        <v>1700</v>
      </c>
      <c r="U16" s="143">
        <v>45800</v>
      </c>
    </row>
    <row r="17" spans="1:21" ht="15">
      <c r="A17" s="160">
        <v>13</v>
      </c>
      <c r="B17" s="160" t="s">
        <v>43</v>
      </c>
      <c r="C17" s="160" t="s">
        <v>71</v>
      </c>
      <c r="D17" s="143">
        <v>2300</v>
      </c>
      <c r="E17" s="143">
        <v>2600</v>
      </c>
      <c r="F17" s="143">
        <v>3000</v>
      </c>
      <c r="G17" s="143">
        <v>2900</v>
      </c>
      <c r="H17" s="143">
        <v>2300</v>
      </c>
      <c r="I17" s="143">
        <v>1600</v>
      </c>
      <c r="J17" s="143">
        <v>1700</v>
      </c>
      <c r="K17" s="143">
        <v>2300</v>
      </c>
      <c r="L17" s="143">
        <v>3000</v>
      </c>
      <c r="M17" s="143">
        <v>3400</v>
      </c>
      <c r="N17" s="143">
        <v>3400</v>
      </c>
      <c r="O17" s="143">
        <v>2800</v>
      </c>
      <c r="P17" s="143">
        <v>2600</v>
      </c>
      <c r="Q17" s="143">
        <v>2000</v>
      </c>
      <c r="R17" s="143">
        <v>1800</v>
      </c>
      <c r="S17" s="143">
        <v>1400</v>
      </c>
      <c r="T17" s="143">
        <v>1500</v>
      </c>
      <c r="U17" s="143">
        <v>40500</v>
      </c>
    </row>
    <row r="18" spans="1:21" ht="15">
      <c r="A18" s="160">
        <v>14</v>
      </c>
      <c r="B18" s="160" t="s">
        <v>44</v>
      </c>
      <c r="C18" s="160" t="s">
        <v>71</v>
      </c>
      <c r="D18" s="143">
        <v>11500</v>
      </c>
      <c r="E18" s="143">
        <v>9500</v>
      </c>
      <c r="F18" s="143">
        <v>9900</v>
      </c>
      <c r="G18" s="143">
        <v>12700</v>
      </c>
      <c r="H18" s="143">
        <v>19100</v>
      </c>
      <c r="I18" s="143">
        <v>18400</v>
      </c>
      <c r="J18" s="143">
        <v>16900</v>
      </c>
      <c r="K18" s="143">
        <v>15100</v>
      </c>
      <c r="L18" s="143">
        <v>15200</v>
      </c>
      <c r="M18" s="143">
        <v>15200</v>
      </c>
      <c r="N18" s="143">
        <v>13800</v>
      </c>
      <c r="O18" s="143">
        <v>11900</v>
      </c>
      <c r="P18" s="143">
        <v>11700</v>
      </c>
      <c r="Q18" s="143">
        <v>8300</v>
      </c>
      <c r="R18" s="143">
        <v>6900</v>
      </c>
      <c r="S18" s="143">
        <v>5700</v>
      </c>
      <c r="T18" s="143">
        <v>6900</v>
      </c>
      <c r="U18" s="143">
        <v>208700</v>
      </c>
    </row>
    <row r="19" spans="1:21" ht="15">
      <c r="A19" s="160">
        <v>15</v>
      </c>
      <c r="B19" s="160" t="s">
        <v>45</v>
      </c>
      <c r="C19" s="160" t="s">
        <v>71</v>
      </c>
      <c r="D19" s="143">
        <v>4400</v>
      </c>
      <c r="E19" s="143">
        <v>4000</v>
      </c>
      <c r="F19" s="143">
        <v>4300</v>
      </c>
      <c r="G19" s="143">
        <v>4500</v>
      </c>
      <c r="H19" s="143">
        <v>4100</v>
      </c>
      <c r="I19" s="143">
        <v>4100</v>
      </c>
      <c r="J19" s="143">
        <v>4400</v>
      </c>
      <c r="K19" s="143">
        <v>5000</v>
      </c>
      <c r="L19" s="143">
        <v>5800</v>
      </c>
      <c r="M19" s="143">
        <v>5900</v>
      </c>
      <c r="N19" s="143">
        <v>5300</v>
      </c>
      <c r="O19" s="143">
        <v>4500</v>
      </c>
      <c r="P19" s="143">
        <v>4800</v>
      </c>
      <c r="Q19" s="143">
        <v>3500</v>
      </c>
      <c r="R19" s="143">
        <v>2900</v>
      </c>
      <c r="S19" s="143">
        <v>2200</v>
      </c>
      <c r="T19" s="143">
        <v>2200</v>
      </c>
      <c r="U19" s="143">
        <v>71800</v>
      </c>
    </row>
    <row r="20" spans="1:21" ht="15">
      <c r="A20" s="160">
        <v>16</v>
      </c>
      <c r="B20" s="160" t="s">
        <v>46</v>
      </c>
      <c r="C20" s="160" t="s">
        <v>71</v>
      </c>
      <c r="D20" s="143">
        <v>9900</v>
      </c>
      <c r="E20" s="143">
        <v>9200</v>
      </c>
      <c r="F20" s="143">
        <v>9700</v>
      </c>
      <c r="G20" s="143">
        <v>10700</v>
      </c>
      <c r="H20" s="143">
        <v>10800</v>
      </c>
      <c r="I20" s="143">
        <v>9300</v>
      </c>
      <c r="J20" s="143">
        <v>9200</v>
      </c>
      <c r="K20" s="143">
        <v>10200</v>
      </c>
      <c r="L20" s="143">
        <v>12500</v>
      </c>
      <c r="M20" s="143">
        <v>13000</v>
      </c>
      <c r="N20" s="143">
        <v>12500</v>
      </c>
      <c r="O20" s="143">
        <v>10900</v>
      </c>
      <c r="P20" s="143">
        <v>11800</v>
      </c>
      <c r="Q20" s="143">
        <v>9200</v>
      </c>
      <c r="R20" s="143">
        <v>7100</v>
      </c>
      <c r="S20" s="143">
        <v>5400</v>
      </c>
      <c r="T20" s="143">
        <v>5800</v>
      </c>
      <c r="U20" s="143">
        <v>167100</v>
      </c>
    </row>
    <row r="21" spans="1:21" ht="15">
      <c r="A21" s="160">
        <v>17</v>
      </c>
      <c r="B21" s="160" t="s">
        <v>47</v>
      </c>
      <c r="C21" s="160" t="s">
        <v>71</v>
      </c>
      <c r="D21" s="143">
        <v>14400</v>
      </c>
      <c r="E21" s="143">
        <v>11900</v>
      </c>
      <c r="F21" s="143">
        <v>13100</v>
      </c>
      <c r="G21" s="143">
        <v>16800</v>
      </c>
      <c r="H21" s="143">
        <v>22800</v>
      </c>
      <c r="I21" s="143">
        <v>22200</v>
      </c>
      <c r="J21" s="143">
        <v>19300</v>
      </c>
      <c r="K21" s="143">
        <v>16900</v>
      </c>
      <c r="L21" s="143">
        <v>18000</v>
      </c>
      <c r="M21" s="143">
        <v>18800</v>
      </c>
      <c r="N21" s="143">
        <v>17800</v>
      </c>
      <c r="O21" s="143">
        <v>15000</v>
      </c>
      <c r="P21" s="143">
        <v>13300</v>
      </c>
      <c r="Q21" s="143">
        <v>9900</v>
      </c>
      <c r="R21" s="143">
        <v>8200</v>
      </c>
      <c r="S21" s="143">
        <v>6500</v>
      </c>
      <c r="T21" s="143">
        <v>6700</v>
      </c>
      <c r="U21" s="143">
        <v>251700</v>
      </c>
    </row>
    <row r="22" spans="1:21" ht="15">
      <c r="A22" s="160">
        <v>18</v>
      </c>
      <c r="B22" s="160" t="s">
        <v>48</v>
      </c>
      <c r="C22" s="160" t="s">
        <v>71</v>
      </c>
      <c r="D22" s="143">
        <v>5800</v>
      </c>
      <c r="E22" s="143">
        <v>5600</v>
      </c>
      <c r="F22" s="143">
        <v>6500</v>
      </c>
      <c r="G22" s="143">
        <v>6400</v>
      </c>
      <c r="H22" s="143">
        <v>5400</v>
      </c>
      <c r="I22" s="143">
        <v>5600</v>
      </c>
      <c r="J22" s="143">
        <v>5600</v>
      </c>
      <c r="K22" s="143">
        <v>6200</v>
      </c>
      <c r="L22" s="143">
        <v>7700</v>
      </c>
      <c r="M22" s="143">
        <v>8600</v>
      </c>
      <c r="N22" s="143">
        <v>8300</v>
      </c>
      <c r="O22" s="143">
        <v>8000</v>
      </c>
      <c r="P22" s="143">
        <v>8200</v>
      </c>
      <c r="Q22" s="143">
        <v>6300</v>
      </c>
      <c r="R22" s="143">
        <v>4700</v>
      </c>
      <c r="S22" s="143">
        <v>3600</v>
      </c>
      <c r="T22" s="143">
        <v>3800</v>
      </c>
      <c r="U22" s="143">
        <v>106300</v>
      </c>
    </row>
    <row r="23" spans="1:21" ht="15">
      <c r="A23" s="160">
        <v>19</v>
      </c>
      <c r="B23" s="160" t="s">
        <v>49</v>
      </c>
      <c r="C23" s="160" t="s">
        <v>71</v>
      </c>
      <c r="D23" s="143">
        <v>2000</v>
      </c>
      <c r="E23" s="143">
        <v>1900</v>
      </c>
      <c r="F23" s="143">
        <v>2200</v>
      </c>
      <c r="G23" s="143">
        <v>2400</v>
      </c>
      <c r="H23" s="143">
        <v>2200</v>
      </c>
      <c r="I23" s="143">
        <v>2000</v>
      </c>
      <c r="J23" s="143">
        <v>1800</v>
      </c>
      <c r="K23" s="143">
        <v>2100</v>
      </c>
      <c r="L23" s="143">
        <v>2600</v>
      </c>
      <c r="M23" s="143">
        <v>3100</v>
      </c>
      <c r="N23" s="143">
        <v>2800</v>
      </c>
      <c r="O23" s="143">
        <v>2500</v>
      </c>
      <c r="P23" s="143">
        <v>2500</v>
      </c>
      <c r="Q23" s="143">
        <v>1900</v>
      </c>
      <c r="R23" s="143">
        <v>1600</v>
      </c>
      <c r="S23" s="143">
        <v>1200</v>
      </c>
      <c r="T23" s="143">
        <v>1200</v>
      </c>
      <c r="U23" s="143">
        <v>35900</v>
      </c>
    </row>
    <row r="24" spans="1:21" ht="15">
      <c r="A24" s="160">
        <v>20</v>
      </c>
      <c r="B24" s="160" t="s">
        <v>50</v>
      </c>
      <c r="C24" s="160" t="s">
        <v>71</v>
      </c>
      <c r="D24" s="143">
        <v>2300</v>
      </c>
      <c r="E24" s="143">
        <v>2300</v>
      </c>
      <c r="F24" s="143">
        <v>2400</v>
      </c>
      <c r="G24" s="143">
        <v>2500</v>
      </c>
      <c r="H24" s="143">
        <v>2200</v>
      </c>
      <c r="I24" s="143">
        <v>2000</v>
      </c>
      <c r="J24" s="143">
        <v>2000</v>
      </c>
      <c r="K24" s="143">
        <v>2400</v>
      </c>
      <c r="L24" s="143">
        <v>2900</v>
      </c>
      <c r="M24" s="143">
        <v>3000</v>
      </c>
      <c r="N24" s="143">
        <v>2900</v>
      </c>
      <c r="O24" s="143">
        <v>2600</v>
      </c>
      <c r="P24" s="143">
        <v>2700</v>
      </c>
      <c r="Q24" s="143">
        <v>2100</v>
      </c>
      <c r="R24" s="143">
        <v>1600</v>
      </c>
      <c r="S24" s="143">
        <v>1200</v>
      </c>
      <c r="T24" s="143">
        <v>1200</v>
      </c>
      <c r="U24" s="143">
        <v>38300</v>
      </c>
    </row>
    <row r="25" spans="1:21" ht="15">
      <c r="A25" s="160">
        <v>21</v>
      </c>
      <c r="B25" s="160" t="s">
        <v>51</v>
      </c>
      <c r="C25" s="160" t="s">
        <v>71</v>
      </c>
      <c r="D25" s="143">
        <v>2400</v>
      </c>
      <c r="E25" s="143">
        <v>2200</v>
      </c>
      <c r="F25" s="143">
        <v>2700</v>
      </c>
      <c r="G25" s="143">
        <v>2900</v>
      </c>
      <c r="H25" s="143">
        <v>2500</v>
      </c>
      <c r="I25" s="143">
        <v>2400</v>
      </c>
      <c r="J25" s="143">
        <v>2300</v>
      </c>
      <c r="K25" s="143">
        <v>2600</v>
      </c>
      <c r="L25" s="143">
        <v>3300</v>
      </c>
      <c r="M25" s="143">
        <v>3400</v>
      </c>
      <c r="N25" s="143">
        <v>3200</v>
      </c>
      <c r="O25" s="143">
        <v>2900</v>
      </c>
      <c r="P25" s="143">
        <v>3000</v>
      </c>
      <c r="Q25" s="143">
        <v>2300</v>
      </c>
      <c r="R25" s="143">
        <v>2000</v>
      </c>
      <c r="S25" s="143">
        <v>1500</v>
      </c>
      <c r="T25" s="143">
        <v>1500</v>
      </c>
      <c r="U25" s="143">
        <v>43100</v>
      </c>
    </row>
    <row r="26" spans="1:21" ht="15">
      <c r="A26" s="160">
        <v>22</v>
      </c>
      <c r="B26" s="160" t="s">
        <v>52</v>
      </c>
      <c r="C26" s="160" t="s">
        <v>71</v>
      </c>
      <c r="D26" s="143">
        <v>3500</v>
      </c>
      <c r="E26" s="143">
        <v>3400</v>
      </c>
      <c r="F26" s="143">
        <v>3700</v>
      </c>
      <c r="G26" s="143">
        <v>4100</v>
      </c>
      <c r="H26" s="143">
        <v>3500</v>
      </c>
      <c r="I26" s="143">
        <v>3200</v>
      </c>
      <c r="J26" s="143">
        <v>3100</v>
      </c>
      <c r="K26" s="143">
        <v>3600</v>
      </c>
      <c r="L26" s="143">
        <v>4500</v>
      </c>
      <c r="M26" s="143">
        <v>4900</v>
      </c>
      <c r="N26" s="143">
        <v>4600</v>
      </c>
      <c r="O26" s="143">
        <v>4300</v>
      </c>
      <c r="P26" s="143">
        <v>4700</v>
      </c>
      <c r="Q26" s="143">
        <v>3700</v>
      </c>
      <c r="R26" s="143">
        <v>3000</v>
      </c>
      <c r="S26" s="143">
        <v>2200</v>
      </c>
      <c r="T26" s="143">
        <v>2100</v>
      </c>
      <c r="U26" s="143">
        <v>62100</v>
      </c>
    </row>
    <row r="27" spans="1:21" ht="15">
      <c r="A27" s="160">
        <v>23</v>
      </c>
      <c r="B27" s="160" t="s">
        <v>53</v>
      </c>
      <c r="C27" s="160" t="s">
        <v>71</v>
      </c>
      <c r="D27" s="143">
        <v>9400</v>
      </c>
      <c r="E27" s="143">
        <v>9100</v>
      </c>
      <c r="F27" s="143">
        <v>9800</v>
      </c>
      <c r="G27" s="143">
        <v>10100</v>
      </c>
      <c r="H27" s="143">
        <v>9200</v>
      </c>
      <c r="I27" s="143">
        <v>9300</v>
      </c>
      <c r="J27" s="143">
        <v>9500</v>
      </c>
      <c r="K27" s="143">
        <v>10300</v>
      </c>
      <c r="L27" s="143">
        <v>12400</v>
      </c>
      <c r="M27" s="143">
        <v>12500</v>
      </c>
      <c r="N27" s="143">
        <v>11000</v>
      </c>
      <c r="O27" s="143">
        <v>9600</v>
      </c>
      <c r="P27" s="143">
        <v>9500</v>
      </c>
      <c r="Q27" s="143">
        <v>7000</v>
      </c>
      <c r="R27" s="143">
        <v>5600</v>
      </c>
      <c r="S27" s="143">
        <v>4100</v>
      </c>
      <c r="T27" s="143">
        <v>3800</v>
      </c>
      <c r="U27" s="143">
        <v>152100</v>
      </c>
    </row>
    <row r="28" spans="1:21" ht="15">
      <c r="A28" s="160">
        <v>24</v>
      </c>
      <c r="B28" s="160" t="s">
        <v>54</v>
      </c>
      <c r="C28" s="160" t="s">
        <v>71</v>
      </c>
      <c r="D28" s="143">
        <v>500</v>
      </c>
      <c r="E28" s="143">
        <v>500</v>
      </c>
      <c r="F28" s="143">
        <v>600</v>
      </c>
      <c r="G28" s="143">
        <v>600</v>
      </c>
      <c r="H28" s="143">
        <v>500</v>
      </c>
      <c r="I28" s="143">
        <v>500</v>
      </c>
      <c r="J28" s="143">
        <v>500</v>
      </c>
      <c r="K28" s="143">
        <v>500</v>
      </c>
      <c r="L28" s="143">
        <v>700</v>
      </c>
      <c r="M28" s="143">
        <v>800</v>
      </c>
      <c r="N28" s="143">
        <v>800</v>
      </c>
      <c r="O28" s="143">
        <v>800</v>
      </c>
      <c r="P28" s="143">
        <v>800</v>
      </c>
      <c r="Q28" s="143">
        <v>600</v>
      </c>
      <c r="R28" s="143">
        <v>500</v>
      </c>
      <c r="S28" s="143">
        <v>300</v>
      </c>
      <c r="T28" s="143">
        <v>400</v>
      </c>
      <c r="U28" s="143">
        <v>9900</v>
      </c>
    </row>
    <row r="29" spans="1:21" ht="15">
      <c r="A29" s="160">
        <v>25</v>
      </c>
      <c r="B29" s="160" t="s">
        <v>55</v>
      </c>
      <c r="C29" s="160" t="s">
        <v>71</v>
      </c>
      <c r="D29" s="143">
        <v>3500</v>
      </c>
      <c r="E29" s="143">
        <v>3500</v>
      </c>
      <c r="F29" s="143">
        <v>4100</v>
      </c>
      <c r="G29" s="143">
        <v>4200</v>
      </c>
      <c r="H29" s="143">
        <v>3400</v>
      </c>
      <c r="I29" s="143">
        <v>3500</v>
      </c>
      <c r="J29" s="143">
        <v>3400</v>
      </c>
      <c r="K29" s="143">
        <v>3700</v>
      </c>
      <c r="L29" s="143">
        <v>4800</v>
      </c>
      <c r="M29" s="143">
        <v>5400</v>
      </c>
      <c r="N29" s="143">
        <v>5000</v>
      </c>
      <c r="O29" s="143">
        <v>4700</v>
      </c>
      <c r="P29" s="143">
        <v>5100</v>
      </c>
      <c r="Q29" s="143">
        <v>3900</v>
      </c>
      <c r="R29" s="143">
        <v>3200</v>
      </c>
      <c r="S29" s="143">
        <v>2600</v>
      </c>
      <c r="T29" s="143">
        <v>2900</v>
      </c>
      <c r="U29" s="143">
        <v>67000</v>
      </c>
    </row>
    <row r="30" spans="1:21" ht="15">
      <c r="A30" s="160">
        <v>26</v>
      </c>
      <c r="B30" s="160" t="s">
        <v>56</v>
      </c>
      <c r="C30" s="160" t="s">
        <v>71</v>
      </c>
      <c r="D30" s="143">
        <v>4400</v>
      </c>
      <c r="E30" s="143">
        <v>4200</v>
      </c>
      <c r="F30" s="143">
        <v>4700</v>
      </c>
      <c r="G30" s="143">
        <v>5100</v>
      </c>
      <c r="H30" s="143">
        <v>5000</v>
      </c>
      <c r="I30" s="143">
        <v>4500</v>
      </c>
      <c r="J30" s="143">
        <v>4400</v>
      </c>
      <c r="K30" s="143">
        <v>4800</v>
      </c>
      <c r="L30" s="143">
        <v>5900</v>
      </c>
      <c r="M30" s="143">
        <v>6500</v>
      </c>
      <c r="N30" s="143">
        <v>6100</v>
      </c>
      <c r="O30" s="143">
        <v>5100</v>
      </c>
      <c r="P30" s="143">
        <v>5100</v>
      </c>
      <c r="Q30" s="143">
        <v>4000</v>
      </c>
      <c r="R30" s="143">
        <v>3300</v>
      </c>
      <c r="S30" s="143">
        <v>2400</v>
      </c>
      <c r="T30" s="143">
        <v>2600</v>
      </c>
      <c r="U30" s="143">
        <v>78000</v>
      </c>
    </row>
    <row r="31" spans="1:21" ht="15">
      <c r="A31" s="160">
        <v>27</v>
      </c>
      <c r="B31" s="160" t="s">
        <v>57</v>
      </c>
      <c r="C31" s="160" t="s">
        <v>71</v>
      </c>
      <c r="D31" s="143">
        <v>700</v>
      </c>
      <c r="E31" s="143">
        <v>700</v>
      </c>
      <c r="F31" s="143">
        <v>700</v>
      </c>
      <c r="G31" s="143">
        <v>700</v>
      </c>
      <c r="H31" s="143">
        <v>600</v>
      </c>
      <c r="I31" s="143">
        <v>600</v>
      </c>
      <c r="J31" s="143">
        <v>600</v>
      </c>
      <c r="K31" s="143">
        <v>700</v>
      </c>
      <c r="L31" s="143">
        <v>800</v>
      </c>
      <c r="M31" s="143">
        <v>900</v>
      </c>
      <c r="N31" s="143">
        <v>800</v>
      </c>
      <c r="O31" s="143">
        <v>800</v>
      </c>
      <c r="P31" s="143">
        <v>800</v>
      </c>
      <c r="Q31" s="143">
        <v>600</v>
      </c>
      <c r="R31" s="143">
        <v>400</v>
      </c>
      <c r="S31" s="143">
        <v>300</v>
      </c>
      <c r="T31" s="143">
        <v>300</v>
      </c>
      <c r="U31" s="143">
        <v>11200</v>
      </c>
    </row>
    <row r="32" spans="1:21" ht="15">
      <c r="A32" s="160">
        <v>28</v>
      </c>
      <c r="B32" s="160" t="s">
        <v>58</v>
      </c>
      <c r="C32" s="160" t="s">
        <v>71</v>
      </c>
      <c r="D32" s="143">
        <v>2600</v>
      </c>
      <c r="E32" s="143">
        <v>2600</v>
      </c>
      <c r="F32" s="143">
        <v>3000</v>
      </c>
      <c r="G32" s="143">
        <v>3000</v>
      </c>
      <c r="H32" s="143">
        <v>2800</v>
      </c>
      <c r="I32" s="143">
        <v>2400</v>
      </c>
      <c r="J32" s="143">
        <v>2400</v>
      </c>
      <c r="K32" s="143">
        <v>2900</v>
      </c>
      <c r="L32" s="143">
        <v>3600</v>
      </c>
      <c r="M32" s="143">
        <v>4000</v>
      </c>
      <c r="N32" s="143">
        <v>3900</v>
      </c>
      <c r="O32" s="143">
        <v>3700</v>
      </c>
      <c r="P32" s="143">
        <v>4000</v>
      </c>
      <c r="Q32" s="143">
        <v>3300</v>
      </c>
      <c r="R32" s="143">
        <v>2700</v>
      </c>
      <c r="S32" s="143">
        <v>2100</v>
      </c>
      <c r="T32" s="143">
        <v>2200</v>
      </c>
      <c r="U32" s="143">
        <v>51100</v>
      </c>
    </row>
    <row r="33" spans="1:21" ht="15">
      <c r="A33" s="160">
        <v>29</v>
      </c>
      <c r="B33" s="160" t="s">
        <v>59</v>
      </c>
      <c r="C33" s="160" t="s">
        <v>71</v>
      </c>
      <c r="D33" s="143">
        <v>8300</v>
      </c>
      <c r="E33" s="143">
        <v>7900</v>
      </c>
      <c r="F33" s="143">
        <v>8800</v>
      </c>
      <c r="G33" s="143">
        <v>9200</v>
      </c>
      <c r="H33" s="143">
        <v>8200</v>
      </c>
      <c r="I33" s="143">
        <v>8000</v>
      </c>
      <c r="J33" s="143">
        <v>8200</v>
      </c>
      <c r="K33" s="143">
        <v>9300</v>
      </c>
      <c r="L33" s="143">
        <v>11400</v>
      </c>
      <c r="M33" s="143">
        <v>11700</v>
      </c>
      <c r="N33" s="143">
        <v>11200</v>
      </c>
      <c r="O33" s="143">
        <v>10000</v>
      </c>
      <c r="P33" s="143">
        <v>9400</v>
      </c>
      <c r="Q33" s="143">
        <v>7400</v>
      </c>
      <c r="R33" s="143">
        <v>5800</v>
      </c>
      <c r="S33" s="143">
        <v>4300</v>
      </c>
      <c r="T33" s="143">
        <v>4400</v>
      </c>
      <c r="U33" s="143">
        <v>143500</v>
      </c>
    </row>
    <row r="34" spans="1:21" ht="15">
      <c r="A34" s="160">
        <v>30</v>
      </c>
      <c r="B34" s="160" t="s">
        <v>60</v>
      </c>
      <c r="C34" s="160" t="s">
        <v>71</v>
      </c>
      <c r="D34" s="143">
        <v>2100</v>
      </c>
      <c r="E34" s="143">
        <v>2300</v>
      </c>
      <c r="F34" s="143">
        <v>2600</v>
      </c>
      <c r="G34" s="143">
        <v>3000</v>
      </c>
      <c r="H34" s="143">
        <v>3100</v>
      </c>
      <c r="I34" s="143">
        <v>2000</v>
      </c>
      <c r="J34" s="143">
        <v>1900</v>
      </c>
      <c r="K34" s="143">
        <v>2300</v>
      </c>
      <c r="L34" s="143">
        <v>3000</v>
      </c>
      <c r="M34" s="143">
        <v>3200</v>
      </c>
      <c r="N34" s="143">
        <v>3000</v>
      </c>
      <c r="O34" s="143">
        <v>2600</v>
      </c>
      <c r="P34" s="143">
        <v>2800</v>
      </c>
      <c r="Q34" s="143">
        <v>2100</v>
      </c>
      <c r="R34" s="143">
        <v>1800</v>
      </c>
      <c r="S34" s="143">
        <v>1300</v>
      </c>
      <c r="T34" s="143">
        <v>1400</v>
      </c>
      <c r="U34" s="143">
        <v>40500</v>
      </c>
    </row>
    <row r="35" spans="1:21" ht="15">
      <c r="A35" s="160">
        <v>31</v>
      </c>
      <c r="B35" s="160" t="s">
        <v>61</v>
      </c>
      <c r="C35" s="160" t="s">
        <v>71</v>
      </c>
      <c r="D35" s="143">
        <v>5400</v>
      </c>
      <c r="E35" s="143">
        <v>4900</v>
      </c>
      <c r="F35" s="143">
        <v>5100</v>
      </c>
      <c r="G35" s="143">
        <v>5200</v>
      </c>
      <c r="H35" s="143">
        <v>4600</v>
      </c>
      <c r="I35" s="143">
        <v>4600</v>
      </c>
      <c r="J35" s="143">
        <v>4900</v>
      </c>
      <c r="K35" s="143">
        <v>5700</v>
      </c>
      <c r="L35" s="143">
        <v>6900</v>
      </c>
      <c r="M35" s="143">
        <v>6800</v>
      </c>
      <c r="N35" s="143">
        <v>5900</v>
      </c>
      <c r="O35" s="143">
        <v>4800</v>
      </c>
      <c r="P35" s="143">
        <v>4900</v>
      </c>
      <c r="Q35" s="143">
        <v>3700</v>
      </c>
      <c r="R35" s="143">
        <v>2800</v>
      </c>
      <c r="S35" s="143">
        <v>1900</v>
      </c>
      <c r="T35" s="143">
        <v>1800</v>
      </c>
      <c r="U35" s="143">
        <v>80000</v>
      </c>
    </row>
    <row r="36" spans="1:21" ht="15">
      <c r="A36" s="160">
        <v>32</v>
      </c>
      <c r="B36" s="160" t="s">
        <v>62</v>
      </c>
      <c r="C36" s="160" t="s">
        <v>71</v>
      </c>
      <c r="D36" s="143">
        <v>600</v>
      </c>
      <c r="E36" s="143">
        <v>600</v>
      </c>
      <c r="F36" s="143">
        <v>700</v>
      </c>
      <c r="G36" s="143">
        <v>800</v>
      </c>
      <c r="H36" s="143">
        <v>600</v>
      </c>
      <c r="I36" s="143">
        <v>600</v>
      </c>
      <c r="J36" s="143">
        <v>600</v>
      </c>
      <c r="K36" s="143">
        <v>800</v>
      </c>
      <c r="L36" s="143">
        <v>1000</v>
      </c>
      <c r="M36" s="143">
        <v>1000</v>
      </c>
      <c r="N36" s="143">
        <v>1000</v>
      </c>
      <c r="O36" s="143">
        <v>1000</v>
      </c>
      <c r="P36" s="143">
        <v>1100</v>
      </c>
      <c r="Q36" s="143">
        <v>800</v>
      </c>
      <c r="R36" s="143">
        <v>700</v>
      </c>
      <c r="S36" s="143">
        <v>500</v>
      </c>
      <c r="T36" s="143">
        <v>500</v>
      </c>
      <c r="U36" s="143">
        <v>12800</v>
      </c>
    </row>
    <row r="37" spans="1:21" ht="15">
      <c r="A37" s="160">
        <v>33</v>
      </c>
      <c r="B37" s="160" t="s">
        <v>63</v>
      </c>
      <c r="C37" s="160" t="s">
        <v>120</v>
      </c>
      <c r="D37" s="143">
        <v>130200</v>
      </c>
      <c r="E37" s="143">
        <v>120800</v>
      </c>
      <c r="F37" s="143">
        <v>131800</v>
      </c>
      <c r="G37" s="143">
        <v>149100</v>
      </c>
      <c r="H37" s="143">
        <v>163400</v>
      </c>
      <c r="I37" s="143">
        <v>157200</v>
      </c>
      <c r="J37" s="143">
        <v>149900</v>
      </c>
      <c r="K37" s="143">
        <v>161900</v>
      </c>
      <c r="L37" s="143">
        <v>192200</v>
      </c>
      <c r="M37" s="143">
        <v>201900</v>
      </c>
      <c r="N37" s="143">
        <v>185900</v>
      </c>
      <c r="O37" s="143">
        <v>164600</v>
      </c>
      <c r="P37" s="143">
        <v>168200</v>
      </c>
      <c r="Q37" s="143">
        <v>133700</v>
      </c>
      <c r="R37" s="143">
        <v>117100</v>
      </c>
      <c r="S37" s="143">
        <v>98900</v>
      </c>
      <c r="T37" s="143">
        <v>145200</v>
      </c>
      <c r="U37" s="143">
        <v>2572100</v>
      </c>
    </row>
    <row r="38" spans="1:21" ht="15">
      <c r="A38" s="160">
        <v>1</v>
      </c>
      <c r="B38" s="160" t="s">
        <v>31</v>
      </c>
      <c r="C38" s="160" t="s">
        <v>120</v>
      </c>
      <c r="D38" s="143">
        <v>5300</v>
      </c>
      <c r="E38" s="143">
        <v>4200</v>
      </c>
      <c r="F38" s="143">
        <v>4200</v>
      </c>
      <c r="G38" s="143">
        <v>6900</v>
      </c>
      <c r="H38" s="143">
        <v>10900</v>
      </c>
      <c r="I38" s="143">
        <v>9500</v>
      </c>
      <c r="J38" s="143">
        <v>7400</v>
      </c>
      <c r="K38" s="143">
        <v>6500</v>
      </c>
      <c r="L38" s="143">
        <v>6800</v>
      </c>
      <c r="M38" s="143">
        <v>7300</v>
      </c>
      <c r="N38" s="143">
        <v>7000</v>
      </c>
      <c r="O38" s="143">
        <v>6100</v>
      </c>
      <c r="P38" s="143">
        <v>6100</v>
      </c>
      <c r="Q38" s="143">
        <v>4400</v>
      </c>
      <c r="R38" s="143">
        <v>4200</v>
      </c>
      <c r="S38" s="143">
        <v>3800</v>
      </c>
      <c r="T38" s="143">
        <v>5900</v>
      </c>
      <c r="U38" s="143">
        <v>106600</v>
      </c>
    </row>
    <row r="39" spans="1:21" ht="15">
      <c r="A39" s="160">
        <v>2</v>
      </c>
      <c r="B39" s="160" t="s">
        <v>32</v>
      </c>
      <c r="C39" s="160" t="s">
        <v>120</v>
      </c>
      <c r="D39" s="143">
        <v>6800</v>
      </c>
      <c r="E39" s="143">
        <v>6400</v>
      </c>
      <c r="F39" s="143">
        <v>6900</v>
      </c>
      <c r="G39" s="143">
        <v>7000</v>
      </c>
      <c r="H39" s="143">
        <v>5600</v>
      </c>
      <c r="I39" s="143">
        <v>6100</v>
      </c>
      <c r="J39" s="143">
        <v>7100</v>
      </c>
      <c r="K39" s="143">
        <v>8400</v>
      </c>
      <c r="L39" s="143">
        <v>9900</v>
      </c>
      <c r="M39" s="143">
        <v>10100</v>
      </c>
      <c r="N39" s="143">
        <v>9200</v>
      </c>
      <c r="O39" s="143">
        <v>8600</v>
      </c>
      <c r="P39" s="143">
        <v>8500</v>
      </c>
      <c r="Q39" s="143">
        <v>6400</v>
      </c>
      <c r="R39" s="143">
        <v>5100</v>
      </c>
      <c r="S39" s="143">
        <v>4200</v>
      </c>
      <c r="T39" s="143">
        <v>6300</v>
      </c>
      <c r="U39" s="143">
        <v>122600</v>
      </c>
    </row>
    <row r="40" spans="1:21" ht="15">
      <c r="A40" s="160">
        <v>3</v>
      </c>
      <c r="B40" s="160" t="s">
        <v>33</v>
      </c>
      <c r="C40" s="160" t="s">
        <v>120</v>
      </c>
      <c r="D40" s="143">
        <v>2800</v>
      </c>
      <c r="E40" s="143">
        <v>2800</v>
      </c>
      <c r="F40" s="143">
        <v>3000</v>
      </c>
      <c r="G40" s="143">
        <v>3100</v>
      </c>
      <c r="H40" s="143">
        <v>2600</v>
      </c>
      <c r="I40" s="143">
        <v>2700</v>
      </c>
      <c r="J40" s="143">
        <v>2800</v>
      </c>
      <c r="K40" s="143">
        <v>3400</v>
      </c>
      <c r="L40" s="143">
        <v>4200</v>
      </c>
      <c r="M40" s="143">
        <v>4400</v>
      </c>
      <c r="N40" s="143">
        <v>4200</v>
      </c>
      <c r="O40" s="143">
        <v>3900</v>
      </c>
      <c r="P40" s="143">
        <v>4400</v>
      </c>
      <c r="Q40" s="143">
        <v>3400</v>
      </c>
      <c r="R40" s="143">
        <v>2900</v>
      </c>
      <c r="S40" s="143">
        <v>2500</v>
      </c>
      <c r="T40" s="143">
        <v>3900</v>
      </c>
      <c r="U40" s="143">
        <v>56900</v>
      </c>
    </row>
    <row r="41" spans="1:21" ht="15">
      <c r="A41" s="160">
        <v>4</v>
      </c>
      <c r="B41" s="160" t="s">
        <v>34</v>
      </c>
      <c r="C41" s="160" t="s">
        <v>120</v>
      </c>
      <c r="D41" s="143">
        <v>1800</v>
      </c>
      <c r="E41" s="143">
        <v>1800</v>
      </c>
      <c r="F41" s="143">
        <v>2200</v>
      </c>
      <c r="G41" s="143">
        <v>2200</v>
      </c>
      <c r="H41" s="143">
        <v>1700</v>
      </c>
      <c r="I41" s="143">
        <v>1700</v>
      </c>
      <c r="J41" s="143">
        <v>1800</v>
      </c>
      <c r="K41" s="143">
        <v>2400</v>
      </c>
      <c r="L41" s="143">
        <v>3100</v>
      </c>
      <c r="M41" s="143">
        <v>3400</v>
      </c>
      <c r="N41" s="143">
        <v>3300</v>
      </c>
      <c r="O41" s="143">
        <v>3200</v>
      </c>
      <c r="P41" s="143">
        <v>3600</v>
      </c>
      <c r="Q41" s="143">
        <v>2900</v>
      </c>
      <c r="R41" s="143">
        <v>2500</v>
      </c>
      <c r="S41" s="143">
        <v>2000</v>
      </c>
      <c r="T41" s="143">
        <v>3000</v>
      </c>
      <c r="U41" s="143">
        <v>42600</v>
      </c>
    </row>
    <row r="42" spans="1:21" ht="15">
      <c r="A42" s="160">
        <v>5</v>
      </c>
      <c r="B42" s="160" t="s">
        <v>35</v>
      </c>
      <c r="C42" s="160" t="s">
        <v>120</v>
      </c>
      <c r="D42" s="143">
        <v>2700</v>
      </c>
      <c r="E42" s="143">
        <v>2800</v>
      </c>
      <c r="F42" s="143">
        <v>3000</v>
      </c>
      <c r="G42" s="143">
        <v>3000</v>
      </c>
      <c r="H42" s="143">
        <v>2500</v>
      </c>
      <c r="I42" s="143">
        <v>2400</v>
      </c>
      <c r="J42" s="143">
        <v>2400</v>
      </c>
      <c r="K42" s="143">
        <v>3400</v>
      </c>
      <c r="L42" s="143">
        <v>4400</v>
      </c>
      <c r="M42" s="143">
        <v>4600</v>
      </c>
      <c r="N42" s="143">
        <v>4300</v>
      </c>
      <c r="O42" s="143">
        <v>4000</v>
      </c>
      <c r="P42" s="143">
        <v>4500</v>
      </c>
      <c r="Q42" s="143">
        <v>3600</v>
      </c>
      <c r="R42" s="143">
        <v>3100</v>
      </c>
      <c r="S42" s="143">
        <v>2500</v>
      </c>
      <c r="T42" s="143">
        <v>3800</v>
      </c>
      <c r="U42" s="143">
        <v>56900</v>
      </c>
    </row>
    <row r="43" spans="1:21" ht="15">
      <c r="A43" s="160">
        <v>6</v>
      </c>
      <c r="B43" s="160" t="s">
        <v>36</v>
      </c>
      <c r="C43" s="160" t="s">
        <v>120</v>
      </c>
      <c r="D43" s="143">
        <v>1400</v>
      </c>
      <c r="E43" s="143">
        <v>1200</v>
      </c>
      <c r="F43" s="143">
        <v>1400</v>
      </c>
      <c r="G43" s="143">
        <v>1500</v>
      </c>
      <c r="H43" s="143">
        <v>1300</v>
      </c>
      <c r="I43" s="143">
        <v>1400</v>
      </c>
      <c r="J43" s="143">
        <v>1500</v>
      </c>
      <c r="K43" s="143">
        <v>1700</v>
      </c>
      <c r="L43" s="143">
        <v>2000</v>
      </c>
      <c r="M43" s="143">
        <v>2100</v>
      </c>
      <c r="N43" s="143">
        <v>1900</v>
      </c>
      <c r="O43" s="143">
        <v>1700</v>
      </c>
      <c r="P43" s="143">
        <v>1800</v>
      </c>
      <c r="Q43" s="143">
        <v>1400</v>
      </c>
      <c r="R43" s="143">
        <v>1100</v>
      </c>
      <c r="S43" s="143">
        <v>800</v>
      </c>
      <c r="T43" s="143">
        <v>1200</v>
      </c>
      <c r="U43" s="143">
        <v>25400</v>
      </c>
    </row>
    <row r="44" spans="1:21" ht="15">
      <c r="A44" s="160">
        <v>7</v>
      </c>
      <c r="B44" s="160" t="s">
        <v>37</v>
      </c>
      <c r="C44" s="160" t="s">
        <v>120</v>
      </c>
      <c r="D44" s="143">
        <v>2300</v>
      </c>
      <c r="E44" s="143">
        <v>2100</v>
      </c>
      <c r="F44" s="143">
        <v>2300</v>
      </c>
      <c r="G44" s="143">
        <v>2600</v>
      </c>
      <c r="H44" s="143">
        <v>2600</v>
      </c>
      <c r="I44" s="143">
        <v>2700</v>
      </c>
      <c r="J44" s="143">
        <v>2500</v>
      </c>
      <c r="K44" s="143">
        <v>2700</v>
      </c>
      <c r="L44" s="143">
        <v>3400</v>
      </c>
      <c r="M44" s="143">
        <v>3700</v>
      </c>
      <c r="N44" s="143">
        <v>3400</v>
      </c>
      <c r="O44" s="143">
        <v>3000</v>
      </c>
      <c r="P44" s="143">
        <v>2900</v>
      </c>
      <c r="Q44" s="143">
        <v>2200</v>
      </c>
      <c r="R44" s="143">
        <v>2100</v>
      </c>
      <c r="S44" s="143">
        <v>1700</v>
      </c>
      <c r="T44" s="143">
        <v>2500</v>
      </c>
      <c r="U44" s="143">
        <v>44900</v>
      </c>
    </row>
    <row r="45" spans="1:21" ht="15">
      <c r="A45" s="160">
        <v>8</v>
      </c>
      <c r="B45" s="160" t="s">
        <v>38</v>
      </c>
      <c r="C45" s="160" t="s">
        <v>120</v>
      </c>
      <c r="D45" s="143">
        <v>3500</v>
      </c>
      <c r="E45" s="143">
        <v>3300</v>
      </c>
      <c r="F45" s="143">
        <v>3800</v>
      </c>
      <c r="G45" s="143">
        <v>4000</v>
      </c>
      <c r="H45" s="143">
        <v>3400</v>
      </c>
      <c r="I45" s="143">
        <v>3500</v>
      </c>
      <c r="J45" s="143">
        <v>3300</v>
      </c>
      <c r="K45" s="143">
        <v>4100</v>
      </c>
      <c r="L45" s="143">
        <v>5300</v>
      </c>
      <c r="M45" s="143">
        <v>5900</v>
      </c>
      <c r="N45" s="143">
        <v>5600</v>
      </c>
      <c r="O45" s="143">
        <v>5400</v>
      </c>
      <c r="P45" s="143">
        <v>5800</v>
      </c>
      <c r="Q45" s="143">
        <v>5100</v>
      </c>
      <c r="R45" s="143">
        <v>4200</v>
      </c>
      <c r="S45" s="143">
        <v>3500</v>
      </c>
      <c r="T45" s="143">
        <v>5200</v>
      </c>
      <c r="U45" s="143">
        <v>74700</v>
      </c>
    </row>
    <row r="46" spans="1:21" ht="15">
      <c r="A46" s="160">
        <v>9</v>
      </c>
      <c r="B46" s="160" t="s">
        <v>39</v>
      </c>
      <c r="C46" s="160" t="s">
        <v>120</v>
      </c>
      <c r="D46" s="143">
        <v>3400</v>
      </c>
      <c r="E46" s="143">
        <v>2900</v>
      </c>
      <c r="F46" s="143">
        <v>3100</v>
      </c>
      <c r="G46" s="143">
        <v>4900</v>
      </c>
      <c r="H46" s="143">
        <v>6900</v>
      </c>
      <c r="I46" s="143">
        <v>5100</v>
      </c>
      <c r="J46" s="143">
        <v>4000</v>
      </c>
      <c r="K46" s="143">
        <v>3800</v>
      </c>
      <c r="L46" s="143">
        <v>4400</v>
      </c>
      <c r="M46" s="143">
        <v>5000</v>
      </c>
      <c r="N46" s="143">
        <v>4800</v>
      </c>
      <c r="O46" s="143">
        <v>4000</v>
      </c>
      <c r="P46" s="143">
        <v>4300</v>
      </c>
      <c r="Q46" s="143">
        <v>3300</v>
      </c>
      <c r="R46" s="143">
        <v>3300</v>
      </c>
      <c r="S46" s="143">
        <v>2900</v>
      </c>
      <c r="T46" s="143">
        <v>4400</v>
      </c>
      <c r="U46" s="143">
        <v>70600</v>
      </c>
    </row>
    <row r="47" spans="1:21" ht="15">
      <c r="A47" s="160">
        <v>10</v>
      </c>
      <c r="B47" s="160" t="s">
        <v>40</v>
      </c>
      <c r="C47" s="160" t="s">
        <v>120</v>
      </c>
      <c r="D47" s="143">
        <v>3000</v>
      </c>
      <c r="E47" s="143">
        <v>3000</v>
      </c>
      <c r="F47" s="143">
        <v>3200</v>
      </c>
      <c r="G47" s="143">
        <v>3500</v>
      </c>
      <c r="H47" s="143">
        <v>3300</v>
      </c>
      <c r="I47" s="143">
        <v>3300</v>
      </c>
      <c r="J47" s="143">
        <v>3200</v>
      </c>
      <c r="K47" s="143">
        <v>3900</v>
      </c>
      <c r="L47" s="143">
        <v>4800</v>
      </c>
      <c r="M47" s="143">
        <v>4800</v>
      </c>
      <c r="N47" s="143">
        <v>4400</v>
      </c>
      <c r="O47" s="143">
        <v>4000</v>
      </c>
      <c r="P47" s="143">
        <v>4200</v>
      </c>
      <c r="Q47" s="143">
        <v>3400</v>
      </c>
      <c r="R47" s="143">
        <v>2800</v>
      </c>
      <c r="S47" s="143">
        <v>2400</v>
      </c>
      <c r="T47" s="143">
        <v>3200</v>
      </c>
      <c r="U47" s="143">
        <v>60300</v>
      </c>
    </row>
    <row r="48" spans="1:21" ht="15">
      <c r="A48" s="160">
        <v>11</v>
      </c>
      <c r="B48" s="160" t="s">
        <v>41</v>
      </c>
      <c r="C48" s="160" t="s">
        <v>120</v>
      </c>
      <c r="D48" s="143">
        <v>2300</v>
      </c>
      <c r="E48" s="143">
        <v>2500</v>
      </c>
      <c r="F48" s="143">
        <v>2900</v>
      </c>
      <c r="G48" s="143">
        <v>3100</v>
      </c>
      <c r="H48" s="143">
        <v>2500</v>
      </c>
      <c r="I48" s="143">
        <v>1900</v>
      </c>
      <c r="J48" s="143">
        <v>2200</v>
      </c>
      <c r="K48" s="143">
        <v>3000</v>
      </c>
      <c r="L48" s="143">
        <v>3900</v>
      </c>
      <c r="M48" s="143">
        <v>4500</v>
      </c>
      <c r="N48" s="143">
        <v>4300</v>
      </c>
      <c r="O48" s="143">
        <v>3700</v>
      </c>
      <c r="P48" s="143">
        <v>3800</v>
      </c>
      <c r="Q48" s="143">
        <v>3100</v>
      </c>
      <c r="R48" s="143">
        <v>2800</v>
      </c>
      <c r="S48" s="143">
        <v>2300</v>
      </c>
      <c r="T48" s="143">
        <v>3200</v>
      </c>
      <c r="U48" s="143">
        <v>51900</v>
      </c>
    </row>
    <row r="49" spans="1:21" ht="15">
      <c r="A49" s="160">
        <v>12</v>
      </c>
      <c r="B49" s="160" t="s">
        <v>42</v>
      </c>
      <c r="C49" s="160" t="s">
        <v>120</v>
      </c>
      <c r="D49" s="143">
        <v>2800</v>
      </c>
      <c r="E49" s="143">
        <v>2600</v>
      </c>
      <c r="F49" s="143">
        <v>2800</v>
      </c>
      <c r="G49" s="143">
        <v>3000</v>
      </c>
      <c r="H49" s="143">
        <v>2500</v>
      </c>
      <c r="I49" s="143">
        <v>2300</v>
      </c>
      <c r="J49" s="143">
        <v>2500</v>
      </c>
      <c r="K49" s="143">
        <v>3200</v>
      </c>
      <c r="L49" s="143">
        <v>4100</v>
      </c>
      <c r="M49" s="143">
        <v>4100</v>
      </c>
      <c r="N49" s="143">
        <v>3800</v>
      </c>
      <c r="O49" s="143">
        <v>3200</v>
      </c>
      <c r="P49" s="143">
        <v>3300</v>
      </c>
      <c r="Q49" s="143">
        <v>2700</v>
      </c>
      <c r="R49" s="143">
        <v>2300</v>
      </c>
      <c r="S49" s="143">
        <v>2000</v>
      </c>
      <c r="T49" s="143">
        <v>3000</v>
      </c>
      <c r="U49" s="143">
        <v>50100</v>
      </c>
    </row>
    <row r="50" spans="1:21" ht="15">
      <c r="A50" s="160">
        <v>13</v>
      </c>
      <c r="B50" s="160" t="s">
        <v>43</v>
      </c>
      <c r="C50" s="160" t="s">
        <v>120</v>
      </c>
      <c r="D50" s="143">
        <v>2200</v>
      </c>
      <c r="E50" s="143">
        <v>2600</v>
      </c>
      <c r="F50" s="143">
        <v>2800</v>
      </c>
      <c r="G50" s="143">
        <v>2700</v>
      </c>
      <c r="H50" s="143">
        <v>2200</v>
      </c>
      <c r="I50" s="143">
        <v>1600</v>
      </c>
      <c r="J50" s="143">
        <v>2000</v>
      </c>
      <c r="K50" s="143">
        <v>2600</v>
      </c>
      <c r="L50" s="143">
        <v>3500</v>
      </c>
      <c r="M50" s="143">
        <v>3900</v>
      </c>
      <c r="N50" s="143">
        <v>3500</v>
      </c>
      <c r="O50" s="143">
        <v>3100</v>
      </c>
      <c r="P50" s="143">
        <v>2900</v>
      </c>
      <c r="Q50" s="143">
        <v>2400</v>
      </c>
      <c r="R50" s="143">
        <v>2100</v>
      </c>
      <c r="S50" s="143">
        <v>1900</v>
      </c>
      <c r="T50" s="143">
        <v>2900</v>
      </c>
      <c r="U50" s="143">
        <v>44900</v>
      </c>
    </row>
    <row r="51" spans="1:21" ht="15">
      <c r="A51" s="160">
        <v>14</v>
      </c>
      <c r="B51" s="160" t="s">
        <v>44</v>
      </c>
      <c r="C51" s="160" t="s">
        <v>120</v>
      </c>
      <c r="D51" s="143">
        <v>11200</v>
      </c>
      <c r="E51" s="143">
        <v>8800</v>
      </c>
      <c r="F51" s="143">
        <v>9300</v>
      </c>
      <c r="G51" s="143">
        <v>12700</v>
      </c>
      <c r="H51" s="143">
        <v>21500</v>
      </c>
      <c r="I51" s="143">
        <v>20100</v>
      </c>
      <c r="J51" s="143">
        <v>17400</v>
      </c>
      <c r="K51" s="143">
        <v>15000</v>
      </c>
      <c r="L51" s="143">
        <v>15400</v>
      </c>
      <c r="M51" s="143">
        <v>15900</v>
      </c>
      <c r="N51" s="143">
        <v>14500</v>
      </c>
      <c r="O51" s="143">
        <v>12200</v>
      </c>
      <c r="P51" s="143">
        <v>12600</v>
      </c>
      <c r="Q51" s="143">
        <v>9400</v>
      </c>
      <c r="R51" s="143">
        <v>8700</v>
      </c>
      <c r="S51" s="143">
        <v>7700</v>
      </c>
      <c r="T51" s="143">
        <v>13200</v>
      </c>
      <c r="U51" s="143">
        <v>225600</v>
      </c>
    </row>
    <row r="52" spans="1:21" ht="15">
      <c r="A52" s="160">
        <v>15</v>
      </c>
      <c r="B52" s="160" t="s">
        <v>45</v>
      </c>
      <c r="C52" s="160" t="s">
        <v>120</v>
      </c>
      <c r="D52" s="143">
        <v>4300</v>
      </c>
      <c r="E52" s="143">
        <v>3900</v>
      </c>
      <c r="F52" s="143">
        <v>4000</v>
      </c>
      <c r="G52" s="143">
        <v>4200</v>
      </c>
      <c r="H52" s="143">
        <v>4000</v>
      </c>
      <c r="I52" s="143">
        <v>4500</v>
      </c>
      <c r="J52" s="143">
        <v>4600</v>
      </c>
      <c r="K52" s="143">
        <v>5400</v>
      </c>
      <c r="L52" s="143">
        <v>6100</v>
      </c>
      <c r="M52" s="143">
        <v>6100</v>
      </c>
      <c r="N52" s="143">
        <v>5400</v>
      </c>
      <c r="O52" s="143">
        <v>4800</v>
      </c>
      <c r="P52" s="143">
        <v>5100</v>
      </c>
      <c r="Q52" s="143">
        <v>3900</v>
      </c>
      <c r="R52" s="143">
        <v>3500</v>
      </c>
      <c r="S52" s="143">
        <v>2800</v>
      </c>
      <c r="T52" s="143">
        <v>3900</v>
      </c>
      <c r="U52" s="143">
        <v>76500</v>
      </c>
    </row>
    <row r="53" spans="1:21" ht="15">
      <c r="A53" s="160">
        <v>16</v>
      </c>
      <c r="B53" s="160" t="s">
        <v>46</v>
      </c>
      <c r="C53" s="160" t="s">
        <v>120</v>
      </c>
      <c r="D53" s="143">
        <v>9400</v>
      </c>
      <c r="E53" s="143">
        <v>8700</v>
      </c>
      <c r="F53" s="143">
        <v>9300</v>
      </c>
      <c r="G53" s="143">
        <v>10600</v>
      </c>
      <c r="H53" s="143">
        <v>11600</v>
      </c>
      <c r="I53" s="143">
        <v>9800</v>
      </c>
      <c r="J53" s="143">
        <v>10000</v>
      </c>
      <c r="K53" s="143">
        <v>11100</v>
      </c>
      <c r="L53" s="143">
        <v>13300</v>
      </c>
      <c r="M53" s="143">
        <v>14100</v>
      </c>
      <c r="N53" s="143">
        <v>12900</v>
      </c>
      <c r="O53" s="143">
        <v>11600</v>
      </c>
      <c r="P53" s="143">
        <v>12600</v>
      </c>
      <c r="Q53" s="143">
        <v>10000</v>
      </c>
      <c r="R53" s="143">
        <v>8300</v>
      </c>
      <c r="S53" s="143">
        <v>6800</v>
      </c>
      <c r="T53" s="143">
        <v>10300</v>
      </c>
      <c r="U53" s="143">
        <v>180400</v>
      </c>
    </row>
    <row r="54" spans="1:21" ht="15">
      <c r="A54" s="160">
        <v>17</v>
      </c>
      <c r="B54" s="160" t="s">
        <v>47</v>
      </c>
      <c r="C54" s="160" t="s">
        <v>120</v>
      </c>
      <c r="D54" s="143">
        <v>14000</v>
      </c>
      <c r="E54" s="143">
        <v>11500</v>
      </c>
      <c r="F54" s="143">
        <v>12400</v>
      </c>
      <c r="G54" s="143">
        <v>17000</v>
      </c>
      <c r="H54" s="143">
        <v>25100</v>
      </c>
      <c r="I54" s="143">
        <v>23800</v>
      </c>
      <c r="J54" s="143">
        <v>19800</v>
      </c>
      <c r="K54" s="143">
        <v>17400</v>
      </c>
      <c r="L54" s="143">
        <v>19400</v>
      </c>
      <c r="M54" s="143">
        <v>20800</v>
      </c>
      <c r="N54" s="143">
        <v>18900</v>
      </c>
      <c r="O54" s="143">
        <v>15200</v>
      </c>
      <c r="P54" s="143">
        <v>13900</v>
      </c>
      <c r="Q54" s="143">
        <v>11200</v>
      </c>
      <c r="R54" s="143">
        <v>11000</v>
      </c>
      <c r="S54" s="143">
        <v>10000</v>
      </c>
      <c r="T54" s="143">
        <v>14600</v>
      </c>
      <c r="U54" s="143">
        <v>276000</v>
      </c>
    </row>
    <row r="55" spans="1:21" ht="15">
      <c r="A55" s="160">
        <v>18</v>
      </c>
      <c r="B55" s="160" t="s">
        <v>48</v>
      </c>
      <c r="C55" s="160" t="s">
        <v>120</v>
      </c>
      <c r="D55" s="143">
        <v>5500</v>
      </c>
      <c r="E55" s="143">
        <v>5400</v>
      </c>
      <c r="F55" s="143">
        <v>6000</v>
      </c>
      <c r="G55" s="143">
        <v>5900</v>
      </c>
      <c r="H55" s="143">
        <v>5000</v>
      </c>
      <c r="I55" s="143">
        <v>5800</v>
      </c>
      <c r="J55" s="143">
        <v>5900</v>
      </c>
      <c r="K55" s="143">
        <v>6800</v>
      </c>
      <c r="L55" s="143">
        <v>8400</v>
      </c>
      <c r="M55" s="143">
        <v>9100</v>
      </c>
      <c r="N55" s="143">
        <v>8600</v>
      </c>
      <c r="O55" s="143">
        <v>8200</v>
      </c>
      <c r="P55" s="143">
        <v>8200</v>
      </c>
      <c r="Q55" s="143">
        <v>6400</v>
      </c>
      <c r="R55" s="143">
        <v>5500</v>
      </c>
      <c r="S55" s="143">
        <v>4500</v>
      </c>
      <c r="T55" s="143">
        <v>6600</v>
      </c>
      <c r="U55" s="143">
        <v>111900</v>
      </c>
    </row>
    <row r="56" spans="1:21" ht="15">
      <c r="A56" s="160">
        <v>19</v>
      </c>
      <c r="B56" s="160" t="s">
        <v>49</v>
      </c>
      <c r="C56" s="160" t="s">
        <v>120</v>
      </c>
      <c r="D56" s="143">
        <v>1800</v>
      </c>
      <c r="E56" s="143">
        <v>1800</v>
      </c>
      <c r="F56" s="143">
        <v>2000</v>
      </c>
      <c r="G56" s="143">
        <v>2300</v>
      </c>
      <c r="H56" s="143">
        <v>2200</v>
      </c>
      <c r="I56" s="143">
        <v>2100</v>
      </c>
      <c r="J56" s="143">
        <v>2100</v>
      </c>
      <c r="K56" s="143">
        <v>2300</v>
      </c>
      <c r="L56" s="143">
        <v>3000</v>
      </c>
      <c r="M56" s="143">
        <v>3300</v>
      </c>
      <c r="N56" s="143">
        <v>3100</v>
      </c>
      <c r="O56" s="143">
        <v>2700</v>
      </c>
      <c r="P56" s="143">
        <v>2700</v>
      </c>
      <c r="Q56" s="143">
        <v>2200</v>
      </c>
      <c r="R56" s="143">
        <v>2000</v>
      </c>
      <c r="S56" s="143">
        <v>1700</v>
      </c>
      <c r="T56" s="143">
        <v>2500</v>
      </c>
      <c r="U56" s="143">
        <v>39900</v>
      </c>
    </row>
    <row r="57" spans="1:21" ht="15">
      <c r="A57" s="160">
        <v>20</v>
      </c>
      <c r="B57" s="160" t="s">
        <v>50</v>
      </c>
      <c r="C57" s="160" t="s">
        <v>120</v>
      </c>
      <c r="D57" s="143">
        <v>2300</v>
      </c>
      <c r="E57" s="143">
        <v>2100</v>
      </c>
      <c r="F57" s="143">
        <v>2400</v>
      </c>
      <c r="G57" s="143">
        <v>2300</v>
      </c>
      <c r="H57" s="143">
        <v>2200</v>
      </c>
      <c r="I57" s="143">
        <v>2200</v>
      </c>
      <c r="J57" s="143">
        <v>2300</v>
      </c>
      <c r="K57" s="143">
        <v>2700</v>
      </c>
      <c r="L57" s="143">
        <v>3200</v>
      </c>
      <c r="M57" s="143">
        <v>3400</v>
      </c>
      <c r="N57" s="143">
        <v>3100</v>
      </c>
      <c r="O57" s="143">
        <v>2700</v>
      </c>
      <c r="P57" s="143">
        <v>3000</v>
      </c>
      <c r="Q57" s="143">
        <v>2200</v>
      </c>
      <c r="R57" s="143">
        <v>1900</v>
      </c>
      <c r="S57" s="143">
        <v>1500</v>
      </c>
      <c r="T57" s="143">
        <v>2100</v>
      </c>
      <c r="U57" s="143">
        <v>41600</v>
      </c>
    </row>
    <row r="58" spans="1:21" ht="15">
      <c r="A58" s="160">
        <v>21</v>
      </c>
      <c r="B58" s="160" t="s">
        <v>51</v>
      </c>
      <c r="C58" s="160" t="s">
        <v>120</v>
      </c>
      <c r="D58" s="143">
        <v>2200</v>
      </c>
      <c r="E58" s="143">
        <v>2100</v>
      </c>
      <c r="F58" s="143">
        <v>2500</v>
      </c>
      <c r="G58" s="143">
        <v>2600</v>
      </c>
      <c r="H58" s="143">
        <v>2100</v>
      </c>
      <c r="I58" s="143">
        <v>2300</v>
      </c>
      <c r="J58" s="143">
        <v>2300</v>
      </c>
      <c r="K58" s="143">
        <v>2800</v>
      </c>
      <c r="L58" s="143">
        <v>3400</v>
      </c>
      <c r="M58" s="143">
        <v>3500</v>
      </c>
      <c r="N58" s="143">
        <v>3200</v>
      </c>
      <c r="O58" s="143">
        <v>3000</v>
      </c>
      <c r="P58" s="143">
        <v>3200</v>
      </c>
      <c r="Q58" s="143">
        <v>2600</v>
      </c>
      <c r="R58" s="143">
        <v>2100</v>
      </c>
      <c r="S58" s="143">
        <v>1900</v>
      </c>
      <c r="T58" s="143">
        <v>2600</v>
      </c>
      <c r="U58" s="143">
        <v>44700</v>
      </c>
    </row>
    <row r="59" spans="1:21" ht="15">
      <c r="A59" s="160">
        <v>22</v>
      </c>
      <c r="B59" s="160" t="s">
        <v>52</v>
      </c>
      <c r="C59" s="160" t="s">
        <v>120</v>
      </c>
      <c r="D59" s="143">
        <v>3300</v>
      </c>
      <c r="E59" s="143">
        <v>3200</v>
      </c>
      <c r="F59" s="143">
        <v>3600</v>
      </c>
      <c r="G59" s="143">
        <v>3900</v>
      </c>
      <c r="H59" s="143">
        <v>3500</v>
      </c>
      <c r="I59" s="143">
        <v>3500</v>
      </c>
      <c r="J59" s="143">
        <v>3500</v>
      </c>
      <c r="K59" s="143">
        <v>4100</v>
      </c>
      <c r="L59" s="143">
        <v>5100</v>
      </c>
      <c r="M59" s="143">
        <v>5400</v>
      </c>
      <c r="N59" s="143">
        <v>5100</v>
      </c>
      <c r="O59" s="143">
        <v>4800</v>
      </c>
      <c r="P59" s="143">
        <v>5100</v>
      </c>
      <c r="Q59" s="143">
        <v>4100</v>
      </c>
      <c r="R59" s="143">
        <v>3500</v>
      </c>
      <c r="S59" s="143">
        <v>2800</v>
      </c>
      <c r="T59" s="143">
        <v>4000</v>
      </c>
      <c r="U59" s="143">
        <v>68500</v>
      </c>
    </row>
    <row r="60" spans="1:21" ht="15">
      <c r="A60" s="160">
        <v>23</v>
      </c>
      <c r="B60" s="160" t="s">
        <v>53</v>
      </c>
      <c r="C60" s="160" t="s">
        <v>120</v>
      </c>
      <c r="D60" s="143">
        <v>9100</v>
      </c>
      <c r="E60" s="143">
        <v>8600</v>
      </c>
      <c r="F60" s="143">
        <v>9500</v>
      </c>
      <c r="G60" s="143">
        <v>9500</v>
      </c>
      <c r="H60" s="143">
        <v>9500</v>
      </c>
      <c r="I60" s="143">
        <v>10100</v>
      </c>
      <c r="J60" s="143">
        <v>10200</v>
      </c>
      <c r="K60" s="143">
        <v>11200</v>
      </c>
      <c r="L60" s="143">
        <v>13300</v>
      </c>
      <c r="M60" s="143">
        <v>13200</v>
      </c>
      <c r="N60" s="143">
        <v>11800</v>
      </c>
      <c r="O60" s="143">
        <v>10300</v>
      </c>
      <c r="P60" s="143">
        <v>10100</v>
      </c>
      <c r="Q60" s="143">
        <v>8200</v>
      </c>
      <c r="R60" s="143">
        <v>7200</v>
      </c>
      <c r="S60" s="143">
        <v>5700</v>
      </c>
      <c r="T60" s="143">
        <v>7200</v>
      </c>
      <c r="U60" s="143">
        <v>164500</v>
      </c>
    </row>
    <row r="61" spans="1:21" ht="15">
      <c r="A61" s="160">
        <v>24</v>
      </c>
      <c r="B61" s="160" t="s">
        <v>54</v>
      </c>
      <c r="C61" s="160" t="s">
        <v>120</v>
      </c>
      <c r="D61" s="143">
        <v>500</v>
      </c>
      <c r="E61" s="143">
        <v>500</v>
      </c>
      <c r="F61" s="143">
        <v>500</v>
      </c>
      <c r="G61" s="143">
        <v>600</v>
      </c>
      <c r="H61" s="143">
        <v>500</v>
      </c>
      <c r="I61" s="143">
        <v>500</v>
      </c>
      <c r="J61" s="143">
        <v>500</v>
      </c>
      <c r="K61" s="143">
        <v>600</v>
      </c>
      <c r="L61" s="143">
        <v>800</v>
      </c>
      <c r="M61" s="143">
        <v>800</v>
      </c>
      <c r="N61" s="143">
        <v>800</v>
      </c>
      <c r="O61" s="143">
        <v>700</v>
      </c>
      <c r="P61" s="143">
        <v>700</v>
      </c>
      <c r="Q61" s="143">
        <v>700</v>
      </c>
      <c r="R61" s="143">
        <v>500</v>
      </c>
      <c r="S61" s="143">
        <v>400</v>
      </c>
      <c r="T61" s="143">
        <v>600</v>
      </c>
      <c r="U61" s="143">
        <v>10100</v>
      </c>
    </row>
    <row r="62" spans="1:21" ht="15">
      <c r="A62" s="160">
        <v>25</v>
      </c>
      <c r="B62" s="160" t="s">
        <v>55</v>
      </c>
      <c r="C62" s="160" t="s">
        <v>120</v>
      </c>
      <c r="D62" s="143">
        <v>3300</v>
      </c>
      <c r="E62" s="143">
        <v>3300</v>
      </c>
      <c r="F62" s="143">
        <v>3900</v>
      </c>
      <c r="G62" s="143">
        <v>3800</v>
      </c>
      <c r="H62" s="143">
        <v>3200</v>
      </c>
      <c r="I62" s="143">
        <v>3600</v>
      </c>
      <c r="J62" s="143">
        <v>3400</v>
      </c>
      <c r="K62" s="143">
        <v>4200</v>
      </c>
      <c r="L62" s="143">
        <v>5400</v>
      </c>
      <c r="M62" s="143">
        <v>5700</v>
      </c>
      <c r="N62" s="143">
        <v>5200</v>
      </c>
      <c r="O62" s="143">
        <v>5000</v>
      </c>
      <c r="P62" s="143">
        <v>5300</v>
      </c>
      <c r="Q62" s="143">
        <v>4300</v>
      </c>
      <c r="R62" s="143">
        <v>3700</v>
      </c>
      <c r="S62" s="143">
        <v>3100</v>
      </c>
      <c r="T62" s="143">
        <v>5000</v>
      </c>
      <c r="U62" s="143">
        <v>71500</v>
      </c>
    </row>
    <row r="63" spans="1:21" ht="15">
      <c r="A63" s="160">
        <v>26</v>
      </c>
      <c r="B63" s="160" t="s">
        <v>56</v>
      </c>
      <c r="C63" s="160" t="s">
        <v>120</v>
      </c>
      <c r="D63" s="143">
        <v>4300</v>
      </c>
      <c r="E63" s="143">
        <v>4200</v>
      </c>
      <c r="F63" s="143">
        <v>4500</v>
      </c>
      <c r="G63" s="143">
        <v>4900</v>
      </c>
      <c r="H63" s="143">
        <v>5000</v>
      </c>
      <c r="I63" s="143">
        <v>4900</v>
      </c>
      <c r="J63" s="143">
        <v>4900</v>
      </c>
      <c r="K63" s="143">
        <v>5300</v>
      </c>
      <c r="L63" s="143">
        <v>6700</v>
      </c>
      <c r="M63" s="143">
        <v>7100</v>
      </c>
      <c r="N63" s="143">
        <v>6400</v>
      </c>
      <c r="O63" s="143">
        <v>5500</v>
      </c>
      <c r="P63" s="143">
        <v>5600</v>
      </c>
      <c r="Q63" s="143">
        <v>4500</v>
      </c>
      <c r="R63" s="143">
        <v>4000</v>
      </c>
      <c r="S63" s="143">
        <v>3400</v>
      </c>
      <c r="T63" s="143">
        <v>4600</v>
      </c>
      <c r="U63" s="143">
        <v>85800</v>
      </c>
    </row>
    <row r="64" spans="1:21" ht="15">
      <c r="A64" s="160">
        <v>27</v>
      </c>
      <c r="B64" s="160" t="s">
        <v>57</v>
      </c>
      <c r="C64" s="160" t="s">
        <v>120</v>
      </c>
      <c r="D64" s="143">
        <v>600</v>
      </c>
      <c r="E64" s="143">
        <v>600</v>
      </c>
      <c r="F64" s="143">
        <v>700</v>
      </c>
      <c r="G64" s="143">
        <v>600</v>
      </c>
      <c r="H64" s="143">
        <v>600</v>
      </c>
      <c r="I64" s="143">
        <v>500</v>
      </c>
      <c r="J64" s="143">
        <v>700</v>
      </c>
      <c r="K64" s="143">
        <v>700</v>
      </c>
      <c r="L64" s="143">
        <v>800</v>
      </c>
      <c r="M64" s="143">
        <v>900</v>
      </c>
      <c r="N64" s="143">
        <v>800</v>
      </c>
      <c r="O64" s="143">
        <v>800</v>
      </c>
      <c r="P64" s="143">
        <v>700</v>
      </c>
      <c r="Q64" s="143">
        <v>600</v>
      </c>
      <c r="R64" s="143">
        <v>500</v>
      </c>
      <c r="S64" s="143">
        <v>400</v>
      </c>
      <c r="T64" s="143">
        <v>600</v>
      </c>
      <c r="U64" s="143">
        <v>10900</v>
      </c>
    </row>
    <row r="65" spans="1:21" ht="15">
      <c r="A65" s="160">
        <v>28</v>
      </c>
      <c r="B65" s="160" t="s">
        <v>58</v>
      </c>
      <c r="C65" s="160" t="s">
        <v>120</v>
      </c>
      <c r="D65" s="143">
        <v>2500</v>
      </c>
      <c r="E65" s="143">
        <v>2500</v>
      </c>
      <c r="F65" s="143">
        <v>2800</v>
      </c>
      <c r="G65" s="143">
        <v>2900</v>
      </c>
      <c r="H65" s="143">
        <v>2800</v>
      </c>
      <c r="I65" s="143">
        <v>2700</v>
      </c>
      <c r="J65" s="143">
        <v>2600</v>
      </c>
      <c r="K65" s="143">
        <v>3200</v>
      </c>
      <c r="L65" s="143">
        <v>4000</v>
      </c>
      <c r="M65" s="143">
        <v>4400</v>
      </c>
      <c r="N65" s="143">
        <v>4300</v>
      </c>
      <c r="O65" s="143">
        <v>4000</v>
      </c>
      <c r="P65" s="143">
        <v>4300</v>
      </c>
      <c r="Q65" s="143">
        <v>3700</v>
      </c>
      <c r="R65" s="143">
        <v>3100</v>
      </c>
      <c r="S65" s="143">
        <v>2700</v>
      </c>
      <c r="T65" s="143">
        <v>4000</v>
      </c>
      <c r="U65" s="143">
        <v>56500</v>
      </c>
    </row>
    <row r="66" spans="1:21" ht="15">
      <c r="A66" s="160">
        <v>29</v>
      </c>
      <c r="B66" s="160" t="s">
        <v>59</v>
      </c>
      <c r="C66" s="160" t="s">
        <v>120</v>
      </c>
      <c r="D66" s="143">
        <v>8100</v>
      </c>
      <c r="E66" s="143">
        <v>7800</v>
      </c>
      <c r="F66" s="143">
        <v>8400</v>
      </c>
      <c r="G66" s="143">
        <v>9000</v>
      </c>
      <c r="H66" s="143">
        <v>8200</v>
      </c>
      <c r="I66" s="143">
        <v>8700</v>
      </c>
      <c r="J66" s="143">
        <v>9000</v>
      </c>
      <c r="K66" s="143">
        <v>10100</v>
      </c>
      <c r="L66" s="143">
        <v>12300</v>
      </c>
      <c r="M66" s="143">
        <v>12800</v>
      </c>
      <c r="N66" s="143">
        <v>12000</v>
      </c>
      <c r="O66" s="143">
        <v>10600</v>
      </c>
      <c r="P66" s="143">
        <v>10100</v>
      </c>
      <c r="Q66" s="143">
        <v>8300</v>
      </c>
      <c r="R66" s="143">
        <v>7300</v>
      </c>
      <c r="S66" s="143">
        <v>6100</v>
      </c>
      <c r="T66" s="143">
        <v>8500</v>
      </c>
      <c r="U66" s="143">
        <v>157100</v>
      </c>
    </row>
    <row r="67" spans="1:21" ht="15">
      <c r="A67" s="160">
        <v>30</v>
      </c>
      <c r="B67" s="160" t="s">
        <v>60</v>
      </c>
      <c r="C67" s="160" t="s">
        <v>120</v>
      </c>
      <c r="D67" s="143">
        <v>2000</v>
      </c>
      <c r="E67" s="143">
        <v>2100</v>
      </c>
      <c r="F67" s="143">
        <v>2500</v>
      </c>
      <c r="G67" s="143">
        <v>3100</v>
      </c>
      <c r="H67" s="143">
        <v>3400</v>
      </c>
      <c r="I67" s="143">
        <v>2200</v>
      </c>
      <c r="J67" s="143">
        <v>2200</v>
      </c>
      <c r="K67" s="143">
        <v>2700</v>
      </c>
      <c r="L67" s="143">
        <v>3400</v>
      </c>
      <c r="M67" s="143">
        <v>3500</v>
      </c>
      <c r="N67" s="143">
        <v>3100</v>
      </c>
      <c r="O67" s="143">
        <v>2700</v>
      </c>
      <c r="P67" s="143">
        <v>2900</v>
      </c>
      <c r="Q67" s="143">
        <v>2400</v>
      </c>
      <c r="R67" s="143">
        <v>2100</v>
      </c>
      <c r="S67" s="143">
        <v>1700</v>
      </c>
      <c r="T67" s="143">
        <v>2400</v>
      </c>
      <c r="U67" s="143">
        <v>44400</v>
      </c>
    </row>
    <row r="68" spans="1:21" ht="15">
      <c r="A68" s="160">
        <v>31</v>
      </c>
      <c r="B68" s="160" t="s">
        <v>61</v>
      </c>
      <c r="C68" s="160" t="s">
        <v>120</v>
      </c>
      <c r="D68" s="143">
        <v>5100</v>
      </c>
      <c r="E68" s="143">
        <v>4900</v>
      </c>
      <c r="F68" s="143">
        <v>5100</v>
      </c>
      <c r="G68" s="143">
        <v>4900</v>
      </c>
      <c r="H68" s="143">
        <v>4600</v>
      </c>
      <c r="I68" s="143">
        <v>5000</v>
      </c>
      <c r="J68" s="143">
        <v>5100</v>
      </c>
      <c r="K68" s="143">
        <v>6300</v>
      </c>
      <c r="L68" s="143">
        <v>7300</v>
      </c>
      <c r="M68" s="143">
        <v>7100</v>
      </c>
      <c r="N68" s="143">
        <v>6000</v>
      </c>
      <c r="O68" s="143">
        <v>5200</v>
      </c>
      <c r="P68" s="143">
        <v>5200</v>
      </c>
      <c r="Q68" s="143">
        <v>4100</v>
      </c>
      <c r="R68" s="143">
        <v>3300</v>
      </c>
      <c r="S68" s="143">
        <v>2500</v>
      </c>
      <c r="T68" s="143">
        <v>3000</v>
      </c>
      <c r="U68" s="143">
        <v>84600</v>
      </c>
    </row>
    <row r="69" spans="1:21" ht="15">
      <c r="A69" s="160">
        <v>32</v>
      </c>
      <c r="B69" s="160" t="s">
        <v>62</v>
      </c>
      <c r="C69" s="160" t="s">
        <v>120</v>
      </c>
      <c r="D69" s="143">
        <v>600</v>
      </c>
      <c r="E69" s="143">
        <v>600</v>
      </c>
      <c r="F69" s="143">
        <v>700</v>
      </c>
      <c r="G69" s="143">
        <v>700</v>
      </c>
      <c r="H69" s="143">
        <v>500</v>
      </c>
      <c r="I69" s="143">
        <v>500</v>
      </c>
      <c r="J69" s="143">
        <v>600</v>
      </c>
      <c r="K69" s="143">
        <v>800</v>
      </c>
      <c r="L69" s="143">
        <v>1000</v>
      </c>
      <c r="M69" s="143">
        <v>1000</v>
      </c>
      <c r="N69" s="143">
        <v>1000</v>
      </c>
      <c r="O69" s="143">
        <v>1000</v>
      </c>
      <c r="P69" s="143">
        <v>1000</v>
      </c>
      <c r="Q69" s="143">
        <v>800</v>
      </c>
      <c r="R69" s="143">
        <v>800</v>
      </c>
      <c r="S69" s="143">
        <v>600</v>
      </c>
      <c r="T69" s="143">
        <v>1000</v>
      </c>
      <c r="U69" s="143">
        <v>13200</v>
      </c>
    </row>
    <row r="70" spans="1:21" ht="15">
      <c r="A70" s="160">
        <v>33</v>
      </c>
      <c r="B70" s="160" t="s">
        <v>63</v>
      </c>
      <c r="C70" s="160" t="s">
        <v>78</v>
      </c>
      <c r="D70" s="143">
        <v>265600</v>
      </c>
      <c r="E70" s="143">
        <v>247300</v>
      </c>
      <c r="F70" s="143">
        <v>270700</v>
      </c>
      <c r="G70" s="143">
        <v>302700</v>
      </c>
      <c r="H70" s="143">
        <v>322300</v>
      </c>
      <c r="I70" s="143">
        <v>305100</v>
      </c>
      <c r="J70" s="143">
        <v>291500</v>
      </c>
      <c r="K70" s="143">
        <v>312000</v>
      </c>
      <c r="L70" s="143">
        <v>370500</v>
      </c>
      <c r="M70" s="143">
        <v>390400</v>
      </c>
      <c r="N70" s="143">
        <v>362600</v>
      </c>
      <c r="O70" s="143">
        <v>322100</v>
      </c>
      <c r="P70" s="143">
        <v>328200</v>
      </c>
      <c r="Q70" s="143">
        <v>255000</v>
      </c>
      <c r="R70" s="143">
        <v>215000</v>
      </c>
      <c r="S70" s="143">
        <v>173700</v>
      </c>
      <c r="T70" s="143">
        <v>224500</v>
      </c>
      <c r="U70" s="143">
        <v>4959000</v>
      </c>
    </row>
    <row r="71" spans="1:21" ht="15">
      <c r="A71" s="160">
        <v>1</v>
      </c>
      <c r="B71" s="160" t="s">
        <v>31</v>
      </c>
      <c r="C71" s="160" t="s">
        <v>78</v>
      </c>
      <c r="D71" s="143">
        <v>10700</v>
      </c>
      <c r="E71" s="143">
        <v>8500</v>
      </c>
      <c r="F71" s="143">
        <v>8900</v>
      </c>
      <c r="G71" s="143">
        <v>13500</v>
      </c>
      <c r="H71" s="143">
        <v>20600</v>
      </c>
      <c r="I71" s="143">
        <v>19100</v>
      </c>
      <c r="J71" s="143">
        <v>15500</v>
      </c>
      <c r="K71" s="143">
        <v>13500</v>
      </c>
      <c r="L71" s="143">
        <v>13900</v>
      </c>
      <c r="M71" s="143">
        <v>14400</v>
      </c>
      <c r="N71" s="143">
        <v>13900</v>
      </c>
      <c r="O71" s="143">
        <v>12500</v>
      </c>
      <c r="P71" s="143">
        <v>12200</v>
      </c>
      <c r="Q71" s="143">
        <v>8400</v>
      </c>
      <c r="R71" s="143">
        <v>7600</v>
      </c>
      <c r="S71" s="143">
        <v>6600</v>
      </c>
      <c r="T71" s="143">
        <v>9000</v>
      </c>
      <c r="U71" s="143">
        <v>208800</v>
      </c>
    </row>
    <row r="72" spans="1:21" ht="15">
      <c r="A72" s="160">
        <v>2</v>
      </c>
      <c r="B72" s="160" t="s">
        <v>32</v>
      </c>
      <c r="C72" s="160" t="s">
        <v>78</v>
      </c>
      <c r="D72" s="143">
        <v>14000</v>
      </c>
      <c r="E72" s="143">
        <v>13200</v>
      </c>
      <c r="F72" s="143">
        <v>14400</v>
      </c>
      <c r="G72" s="143">
        <v>14300</v>
      </c>
      <c r="H72" s="143">
        <v>11800</v>
      </c>
      <c r="I72" s="143">
        <v>12000</v>
      </c>
      <c r="J72" s="143">
        <v>13600</v>
      </c>
      <c r="K72" s="143">
        <v>16300</v>
      </c>
      <c r="L72" s="143">
        <v>19300</v>
      </c>
      <c r="M72" s="143">
        <v>19800</v>
      </c>
      <c r="N72" s="143">
        <v>18500</v>
      </c>
      <c r="O72" s="143">
        <v>17100</v>
      </c>
      <c r="P72" s="143">
        <v>17200</v>
      </c>
      <c r="Q72" s="143">
        <v>12500</v>
      </c>
      <c r="R72" s="143">
        <v>9900</v>
      </c>
      <c r="S72" s="143">
        <v>7700</v>
      </c>
      <c r="T72" s="143">
        <v>10200</v>
      </c>
      <c r="U72" s="143">
        <v>241600</v>
      </c>
    </row>
    <row r="73" spans="1:21" ht="15">
      <c r="A73" s="160">
        <v>3</v>
      </c>
      <c r="B73" s="160" t="s">
        <v>33</v>
      </c>
      <c r="C73" s="160" t="s">
        <v>78</v>
      </c>
      <c r="D73" s="143">
        <v>5600</v>
      </c>
      <c r="E73" s="143">
        <v>5700</v>
      </c>
      <c r="F73" s="143">
        <v>6200</v>
      </c>
      <c r="G73" s="143">
        <v>6300</v>
      </c>
      <c r="H73" s="143">
        <v>5300</v>
      </c>
      <c r="I73" s="143">
        <v>5300</v>
      </c>
      <c r="J73" s="143">
        <v>5400</v>
      </c>
      <c r="K73" s="143">
        <v>6600</v>
      </c>
      <c r="L73" s="143">
        <v>8000</v>
      </c>
      <c r="M73" s="143">
        <v>8600</v>
      </c>
      <c r="N73" s="143">
        <v>8100</v>
      </c>
      <c r="O73" s="143">
        <v>7600</v>
      </c>
      <c r="P73" s="143">
        <v>8600</v>
      </c>
      <c r="Q73" s="143">
        <v>6600</v>
      </c>
      <c r="R73" s="143">
        <v>5400</v>
      </c>
      <c r="S73" s="143">
        <v>4500</v>
      </c>
      <c r="T73" s="143">
        <v>6100</v>
      </c>
      <c r="U73" s="143">
        <v>109800</v>
      </c>
    </row>
    <row r="74" spans="1:21" ht="15">
      <c r="A74" s="160">
        <v>4</v>
      </c>
      <c r="B74" s="160" t="s">
        <v>34</v>
      </c>
      <c r="C74" s="160" t="s">
        <v>78</v>
      </c>
      <c r="D74" s="143">
        <v>3700</v>
      </c>
      <c r="E74" s="143">
        <v>3800</v>
      </c>
      <c r="F74" s="143">
        <v>4600</v>
      </c>
      <c r="G74" s="143">
        <v>4700</v>
      </c>
      <c r="H74" s="143">
        <v>4000</v>
      </c>
      <c r="I74" s="143">
        <v>3700</v>
      </c>
      <c r="J74" s="143">
        <v>3500</v>
      </c>
      <c r="K74" s="143">
        <v>4500</v>
      </c>
      <c r="L74" s="143">
        <v>5900</v>
      </c>
      <c r="M74" s="143">
        <v>6600</v>
      </c>
      <c r="N74" s="143">
        <v>6300</v>
      </c>
      <c r="O74" s="143">
        <v>6200</v>
      </c>
      <c r="P74" s="143">
        <v>7000</v>
      </c>
      <c r="Q74" s="143">
        <v>5700</v>
      </c>
      <c r="R74" s="143">
        <v>4700</v>
      </c>
      <c r="S74" s="143">
        <v>3600</v>
      </c>
      <c r="T74" s="143">
        <v>4700</v>
      </c>
      <c r="U74" s="143">
        <v>83200</v>
      </c>
    </row>
    <row r="75" spans="1:21" ht="15">
      <c r="A75" s="160">
        <v>5</v>
      </c>
      <c r="B75" s="160" t="s">
        <v>35</v>
      </c>
      <c r="C75" s="160" t="s">
        <v>78</v>
      </c>
      <c r="D75" s="143">
        <v>5400</v>
      </c>
      <c r="E75" s="143">
        <v>5700</v>
      </c>
      <c r="F75" s="143">
        <v>6100</v>
      </c>
      <c r="G75" s="143">
        <v>6100</v>
      </c>
      <c r="H75" s="143">
        <v>4900</v>
      </c>
      <c r="I75" s="143">
        <v>4600</v>
      </c>
      <c r="J75" s="143">
        <v>4800</v>
      </c>
      <c r="K75" s="143">
        <v>6300</v>
      </c>
      <c r="L75" s="143">
        <v>8300</v>
      </c>
      <c r="M75" s="143">
        <v>9000</v>
      </c>
      <c r="N75" s="143">
        <v>8500</v>
      </c>
      <c r="O75" s="143">
        <v>7800</v>
      </c>
      <c r="P75" s="143">
        <v>8800</v>
      </c>
      <c r="Q75" s="143">
        <v>7000</v>
      </c>
      <c r="R75" s="143">
        <v>5800</v>
      </c>
      <c r="S75" s="143">
        <v>4500</v>
      </c>
      <c r="T75" s="143">
        <v>6200</v>
      </c>
      <c r="U75" s="143">
        <v>109800</v>
      </c>
    </row>
    <row r="76" spans="1:21" ht="15">
      <c r="A76" s="160">
        <v>6</v>
      </c>
      <c r="B76" s="160" t="s">
        <v>36</v>
      </c>
      <c r="C76" s="160" t="s">
        <v>78</v>
      </c>
      <c r="D76" s="143">
        <v>2800</v>
      </c>
      <c r="E76" s="143">
        <v>2600</v>
      </c>
      <c r="F76" s="143">
        <v>2900</v>
      </c>
      <c r="G76" s="143">
        <v>3000</v>
      </c>
      <c r="H76" s="143">
        <v>2600</v>
      </c>
      <c r="I76" s="143">
        <v>2700</v>
      </c>
      <c r="J76" s="143">
        <v>2800</v>
      </c>
      <c r="K76" s="143">
        <v>3200</v>
      </c>
      <c r="L76" s="143">
        <v>4000</v>
      </c>
      <c r="M76" s="143">
        <v>4000</v>
      </c>
      <c r="N76" s="143">
        <v>3600</v>
      </c>
      <c r="O76" s="143">
        <v>3300</v>
      </c>
      <c r="P76" s="143">
        <v>3500</v>
      </c>
      <c r="Q76" s="143">
        <v>2700</v>
      </c>
      <c r="R76" s="143">
        <v>2100</v>
      </c>
      <c r="S76" s="143">
        <v>1500</v>
      </c>
      <c r="T76" s="143">
        <v>1800</v>
      </c>
      <c r="U76" s="143">
        <v>49100</v>
      </c>
    </row>
    <row r="77" spans="1:21" ht="15">
      <c r="A77" s="160">
        <v>7</v>
      </c>
      <c r="B77" s="160" t="s">
        <v>37</v>
      </c>
      <c r="C77" s="160" t="s">
        <v>78</v>
      </c>
      <c r="D77" s="143">
        <v>4700</v>
      </c>
      <c r="E77" s="143">
        <v>4300</v>
      </c>
      <c r="F77" s="143">
        <v>4700</v>
      </c>
      <c r="G77" s="143">
        <v>5400</v>
      </c>
      <c r="H77" s="143">
        <v>5200</v>
      </c>
      <c r="I77" s="143">
        <v>5200</v>
      </c>
      <c r="J77" s="143">
        <v>4700</v>
      </c>
      <c r="K77" s="143">
        <v>5100</v>
      </c>
      <c r="L77" s="143">
        <v>6400</v>
      </c>
      <c r="M77" s="143">
        <v>7000</v>
      </c>
      <c r="N77" s="143">
        <v>6600</v>
      </c>
      <c r="O77" s="143">
        <v>5800</v>
      </c>
      <c r="P77" s="143">
        <v>5600</v>
      </c>
      <c r="Q77" s="143">
        <v>4300</v>
      </c>
      <c r="R77" s="143">
        <v>3600</v>
      </c>
      <c r="S77" s="143">
        <v>3000</v>
      </c>
      <c r="T77" s="143">
        <v>3700</v>
      </c>
      <c r="U77" s="143">
        <v>85100</v>
      </c>
    </row>
    <row r="78" spans="1:21" ht="15">
      <c r="A78" s="160">
        <v>8</v>
      </c>
      <c r="B78" s="160" t="s">
        <v>38</v>
      </c>
      <c r="C78" s="160" t="s">
        <v>78</v>
      </c>
      <c r="D78" s="143">
        <v>7100</v>
      </c>
      <c r="E78" s="143">
        <v>6900</v>
      </c>
      <c r="F78" s="143">
        <v>7700</v>
      </c>
      <c r="G78" s="143">
        <v>8100</v>
      </c>
      <c r="H78" s="143">
        <v>6900</v>
      </c>
      <c r="I78" s="143">
        <v>6800</v>
      </c>
      <c r="J78" s="143">
        <v>6300</v>
      </c>
      <c r="K78" s="143">
        <v>7700</v>
      </c>
      <c r="L78" s="143">
        <v>10100</v>
      </c>
      <c r="M78" s="143">
        <v>11500</v>
      </c>
      <c r="N78" s="143">
        <v>10800</v>
      </c>
      <c r="O78" s="143">
        <v>10500</v>
      </c>
      <c r="P78" s="143">
        <v>11500</v>
      </c>
      <c r="Q78" s="143">
        <v>9700</v>
      </c>
      <c r="R78" s="143">
        <v>8000</v>
      </c>
      <c r="S78" s="143">
        <v>6500</v>
      </c>
      <c r="T78" s="143">
        <v>8300</v>
      </c>
      <c r="U78" s="143">
        <v>144500</v>
      </c>
    </row>
    <row r="79" spans="1:21" ht="15">
      <c r="A79" s="160">
        <v>9</v>
      </c>
      <c r="B79" s="160" t="s">
        <v>39</v>
      </c>
      <c r="C79" s="160" t="s">
        <v>78</v>
      </c>
      <c r="D79" s="143">
        <v>6900</v>
      </c>
      <c r="E79" s="143">
        <v>6000</v>
      </c>
      <c r="F79" s="143">
        <v>6400</v>
      </c>
      <c r="G79" s="143">
        <v>9600</v>
      </c>
      <c r="H79" s="143">
        <v>13400</v>
      </c>
      <c r="I79" s="143">
        <v>10000</v>
      </c>
      <c r="J79" s="143">
        <v>7800</v>
      </c>
      <c r="K79" s="143">
        <v>7300</v>
      </c>
      <c r="L79" s="143">
        <v>8600</v>
      </c>
      <c r="M79" s="143">
        <v>9600</v>
      </c>
      <c r="N79" s="143">
        <v>9300</v>
      </c>
      <c r="O79" s="143">
        <v>7800</v>
      </c>
      <c r="P79" s="143">
        <v>8300</v>
      </c>
      <c r="Q79" s="143">
        <v>6300</v>
      </c>
      <c r="R79" s="143">
        <v>5900</v>
      </c>
      <c r="S79" s="143">
        <v>5100</v>
      </c>
      <c r="T79" s="143">
        <v>6800</v>
      </c>
      <c r="U79" s="143">
        <v>135000</v>
      </c>
    </row>
    <row r="80" spans="1:21" ht="15">
      <c r="A80" s="160">
        <v>10</v>
      </c>
      <c r="B80" s="160" t="s">
        <v>40</v>
      </c>
      <c r="C80" s="160" t="s">
        <v>78</v>
      </c>
      <c r="D80" s="143">
        <v>6200</v>
      </c>
      <c r="E80" s="143">
        <v>6000</v>
      </c>
      <c r="F80" s="143">
        <v>6500</v>
      </c>
      <c r="G80" s="143">
        <v>7100</v>
      </c>
      <c r="H80" s="143">
        <v>6800</v>
      </c>
      <c r="I80" s="143">
        <v>6400</v>
      </c>
      <c r="J80" s="143">
        <v>6200</v>
      </c>
      <c r="K80" s="143">
        <v>7400</v>
      </c>
      <c r="L80" s="143">
        <v>9200</v>
      </c>
      <c r="M80" s="143">
        <v>9300</v>
      </c>
      <c r="N80" s="143">
        <v>8600</v>
      </c>
      <c r="O80" s="143">
        <v>7700</v>
      </c>
      <c r="P80" s="143">
        <v>8200</v>
      </c>
      <c r="Q80" s="143">
        <v>6400</v>
      </c>
      <c r="R80" s="143">
        <v>5300</v>
      </c>
      <c r="S80" s="143">
        <v>4200</v>
      </c>
      <c r="T80" s="143">
        <v>5000</v>
      </c>
      <c r="U80" s="143">
        <v>116500</v>
      </c>
    </row>
    <row r="81" spans="1:21" ht="15">
      <c r="A81" s="160">
        <v>11</v>
      </c>
      <c r="B81" s="160" t="s">
        <v>41</v>
      </c>
      <c r="C81" s="160" t="s">
        <v>78</v>
      </c>
      <c r="D81" s="143">
        <v>4700</v>
      </c>
      <c r="E81" s="143">
        <v>5200</v>
      </c>
      <c r="F81" s="143">
        <v>6000</v>
      </c>
      <c r="G81" s="143">
        <v>6500</v>
      </c>
      <c r="H81" s="143">
        <v>5300</v>
      </c>
      <c r="I81" s="143">
        <v>4000</v>
      </c>
      <c r="J81" s="143">
        <v>4200</v>
      </c>
      <c r="K81" s="143">
        <v>5500</v>
      </c>
      <c r="L81" s="143">
        <v>7300</v>
      </c>
      <c r="M81" s="143">
        <v>8400</v>
      </c>
      <c r="N81" s="143">
        <v>8100</v>
      </c>
      <c r="O81" s="143">
        <v>7100</v>
      </c>
      <c r="P81" s="143">
        <v>7200</v>
      </c>
      <c r="Q81" s="143">
        <v>5700</v>
      </c>
      <c r="R81" s="143">
        <v>5100</v>
      </c>
      <c r="S81" s="143">
        <v>4200</v>
      </c>
      <c r="T81" s="143">
        <v>5100</v>
      </c>
      <c r="U81" s="143">
        <v>99600</v>
      </c>
    </row>
    <row r="82" spans="1:21" ht="15">
      <c r="A82" s="160">
        <v>12</v>
      </c>
      <c r="B82" s="160" t="s">
        <v>42</v>
      </c>
      <c r="C82" s="160" t="s">
        <v>78</v>
      </c>
      <c r="D82" s="143">
        <v>5600</v>
      </c>
      <c r="E82" s="143">
        <v>5400</v>
      </c>
      <c r="F82" s="143">
        <v>5700</v>
      </c>
      <c r="G82" s="143">
        <v>6100</v>
      </c>
      <c r="H82" s="143">
        <v>4900</v>
      </c>
      <c r="I82" s="143">
        <v>4400</v>
      </c>
      <c r="J82" s="143">
        <v>4700</v>
      </c>
      <c r="K82" s="143">
        <v>6100</v>
      </c>
      <c r="L82" s="143">
        <v>7700</v>
      </c>
      <c r="M82" s="143">
        <v>8000</v>
      </c>
      <c r="N82" s="143">
        <v>7400</v>
      </c>
      <c r="O82" s="143">
        <v>6200</v>
      </c>
      <c r="P82" s="143">
        <v>6300</v>
      </c>
      <c r="Q82" s="143">
        <v>5100</v>
      </c>
      <c r="R82" s="143">
        <v>4300</v>
      </c>
      <c r="S82" s="143">
        <v>3500</v>
      </c>
      <c r="T82" s="143">
        <v>4700</v>
      </c>
      <c r="U82" s="143">
        <v>95900</v>
      </c>
    </row>
    <row r="83" spans="1:21" ht="15">
      <c r="A83" s="160">
        <v>13</v>
      </c>
      <c r="B83" s="160" t="s">
        <v>43</v>
      </c>
      <c r="C83" s="160" t="s">
        <v>78</v>
      </c>
      <c r="D83" s="143">
        <v>4500</v>
      </c>
      <c r="E83" s="143">
        <v>5200</v>
      </c>
      <c r="F83" s="143">
        <v>5800</v>
      </c>
      <c r="G83" s="143">
        <v>5700</v>
      </c>
      <c r="H83" s="143">
        <v>4500</v>
      </c>
      <c r="I83" s="143">
        <v>3200</v>
      </c>
      <c r="J83" s="143">
        <v>3800</v>
      </c>
      <c r="K83" s="143">
        <v>4900</v>
      </c>
      <c r="L83" s="143">
        <v>6500</v>
      </c>
      <c r="M83" s="143">
        <v>7300</v>
      </c>
      <c r="N83" s="143">
        <v>6900</v>
      </c>
      <c r="O83" s="143">
        <v>5900</v>
      </c>
      <c r="P83" s="143">
        <v>5600</v>
      </c>
      <c r="Q83" s="143">
        <v>4400</v>
      </c>
      <c r="R83" s="143">
        <v>3800</v>
      </c>
      <c r="S83" s="143">
        <v>3300</v>
      </c>
      <c r="T83" s="143">
        <v>4400</v>
      </c>
      <c r="U83" s="143">
        <v>85400</v>
      </c>
    </row>
    <row r="84" spans="1:21" ht="15">
      <c r="A84" s="160">
        <v>14</v>
      </c>
      <c r="B84" s="160" t="s">
        <v>44</v>
      </c>
      <c r="C84" s="160" t="s">
        <v>78</v>
      </c>
      <c r="D84" s="143">
        <v>22700</v>
      </c>
      <c r="E84" s="143">
        <v>18200</v>
      </c>
      <c r="F84" s="143">
        <v>19200</v>
      </c>
      <c r="G84" s="143">
        <v>25400</v>
      </c>
      <c r="H84" s="143">
        <v>40600</v>
      </c>
      <c r="I84" s="143">
        <v>38400</v>
      </c>
      <c r="J84" s="143">
        <v>34300</v>
      </c>
      <c r="K84" s="143">
        <v>30100</v>
      </c>
      <c r="L84" s="143">
        <v>30600</v>
      </c>
      <c r="M84" s="143">
        <v>31100</v>
      </c>
      <c r="N84" s="143">
        <v>28400</v>
      </c>
      <c r="O84" s="143">
        <v>24200</v>
      </c>
      <c r="P84" s="143">
        <v>24300</v>
      </c>
      <c r="Q84" s="143">
        <v>17700</v>
      </c>
      <c r="R84" s="143">
        <v>15600</v>
      </c>
      <c r="S84" s="143">
        <v>13500</v>
      </c>
      <c r="T84" s="143">
        <v>20100</v>
      </c>
      <c r="U84" s="143">
        <v>434300</v>
      </c>
    </row>
    <row r="85" spans="1:21" ht="15">
      <c r="A85" s="160">
        <v>15</v>
      </c>
      <c r="B85" s="160" t="s">
        <v>45</v>
      </c>
      <c r="C85" s="160" t="s">
        <v>78</v>
      </c>
      <c r="D85" s="143">
        <v>8700</v>
      </c>
      <c r="E85" s="143">
        <v>7900</v>
      </c>
      <c r="F85" s="143">
        <v>8300</v>
      </c>
      <c r="G85" s="143">
        <v>8700</v>
      </c>
      <c r="H85" s="143">
        <v>8100</v>
      </c>
      <c r="I85" s="143">
        <v>8600</v>
      </c>
      <c r="J85" s="143">
        <v>9000</v>
      </c>
      <c r="K85" s="143">
        <v>10400</v>
      </c>
      <c r="L85" s="143">
        <v>11900</v>
      </c>
      <c r="M85" s="143">
        <v>12000</v>
      </c>
      <c r="N85" s="143">
        <v>10700</v>
      </c>
      <c r="O85" s="143">
        <v>9300</v>
      </c>
      <c r="P85" s="143">
        <v>9900</v>
      </c>
      <c r="Q85" s="143">
        <v>7400</v>
      </c>
      <c r="R85" s="143">
        <v>6400</v>
      </c>
      <c r="S85" s="143">
        <v>5000</v>
      </c>
      <c r="T85" s="143">
        <v>6100</v>
      </c>
      <c r="U85" s="143">
        <v>148300</v>
      </c>
    </row>
    <row r="86" spans="1:21" ht="15">
      <c r="A86" s="160">
        <v>16</v>
      </c>
      <c r="B86" s="160" t="s">
        <v>46</v>
      </c>
      <c r="C86" s="160" t="s">
        <v>78</v>
      </c>
      <c r="D86" s="143">
        <v>19400</v>
      </c>
      <c r="E86" s="143">
        <v>17900</v>
      </c>
      <c r="F86" s="143">
        <v>19000</v>
      </c>
      <c r="G86" s="143">
        <v>21300</v>
      </c>
      <c r="H86" s="143">
        <v>22300</v>
      </c>
      <c r="I86" s="143">
        <v>19100</v>
      </c>
      <c r="J86" s="143">
        <v>19200</v>
      </c>
      <c r="K86" s="143">
        <v>21300</v>
      </c>
      <c r="L86" s="143">
        <v>25900</v>
      </c>
      <c r="M86" s="143">
        <v>27100</v>
      </c>
      <c r="N86" s="143">
        <v>25400</v>
      </c>
      <c r="O86" s="143">
        <v>22400</v>
      </c>
      <c r="P86" s="143">
        <v>24500</v>
      </c>
      <c r="Q86" s="143">
        <v>19200</v>
      </c>
      <c r="R86" s="143">
        <v>15400</v>
      </c>
      <c r="S86" s="143">
        <v>12200</v>
      </c>
      <c r="T86" s="143">
        <v>16100</v>
      </c>
      <c r="U86" s="143">
        <v>347500</v>
      </c>
    </row>
    <row r="87" spans="1:21" ht="15">
      <c r="A87" s="160">
        <v>17</v>
      </c>
      <c r="B87" s="160" t="s">
        <v>47</v>
      </c>
      <c r="C87" s="160" t="s">
        <v>78</v>
      </c>
      <c r="D87" s="143">
        <v>28400</v>
      </c>
      <c r="E87" s="143">
        <v>23500</v>
      </c>
      <c r="F87" s="143">
        <v>25500</v>
      </c>
      <c r="G87" s="143">
        <v>33800</v>
      </c>
      <c r="H87" s="143">
        <v>47900</v>
      </c>
      <c r="I87" s="143">
        <v>46000</v>
      </c>
      <c r="J87" s="143">
        <v>39100</v>
      </c>
      <c r="K87" s="143">
        <v>34400</v>
      </c>
      <c r="L87" s="143">
        <v>37500</v>
      </c>
      <c r="M87" s="143">
        <v>39600</v>
      </c>
      <c r="N87" s="143">
        <v>36700</v>
      </c>
      <c r="O87" s="143">
        <v>30200</v>
      </c>
      <c r="P87" s="143">
        <v>27100</v>
      </c>
      <c r="Q87" s="143">
        <v>21100</v>
      </c>
      <c r="R87" s="143">
        <v>19200</v>
      </c>
      <c r="S87" s="143">
        <v>16500</v>
      </c>
      <c r="T87" s="143">
        <v>21300</v>
      </c>
      <c r="U87" s="143">
        <v>527700</v>
      </c>
    </row>
    <row r="88" spans="1:21" ht="15">
      <c r="A88" s="160">
        <v>18</v>
      </c>
      <c r="B88" s="160" t="s">
        <v>48</v>
      </c>
      <c r="C88" s="160" t="s">
        <v>78</v>
      </c>
      <c r="D88" s="143">
        <v>11300</v>
      </c>
      <c r="E88" s="143">
        <v>11100</v>
      </c>
      <c r="F88" s="143">
        <v>12500</v>
      </c>
      <c r="G88" s="143">
        <v>12300</v>
      </c>
      <c r="H88" s="143">
        <v>10400</v>
      </c>
      <c r="I88" s="143">
        <v>11400</v>
      </c>
      <c r="J88" s="143">
        <v>11500</v>
      </c>
      <c r="K88" s="143">
        <v>13000</v>
      </c>
      <c r="L88" s="143">
        <v>16100</v>
      </c>
      <c r="M88" s="143">
        <v>17700</v>
      </c>
      <c r="N88" s="143">
        <v>16900</v>
      </c>
      <c r="O88" s="143">
        <v>16200</v>
      </c>
      <c r="P88" s="143">
        <v>16400</v>
      </c>
      <c r="Q88" s="143">
        <v>12700</v>
      </c>
      <c r="R88" s="143">
        <v>10200</v>
      </c>
      <c r="S88" s="143">
        <v>8100</v>
      </c>
      <c r="T88" s="143">
        <v>10400</v>
      </c>
      <c r="U88" s="143">
        <v>218200</v>
      </c>
    </row>
    <row r="89" spans="1:21" ht="15">
      <c r="A89" s="160">
        <v>19</v>
      </c>
      <c r="B89" s="160" t="s">
        <v>49</v>
      </c>
      <c r="C89" s="160" t="s">
        <v>78</v>
      </c>
      <c r="D89" s="143">
        <v>3800</v>
      </c>
      <c r="E89" s="143">
        <v>3700</v>
      </c>
      <c r="F89" s="143">
        <v>4200</v>
      </c>
      <c r="G89" s="143">
        <v>4700</v>
      </c>
      <c r="H89" s="143">
        <v>4500</v>
      </c>
      <c r="I89" s="143">
        <v>4100</v>
      </c>
      <c r="J89" s="143">
        <v>3900</v>
      </c>
      <c r="K89" s="143">
        <v>4400</v>
      </c>
      <c r="L89" s="143">
        <v>5600</v>
      </c>
      <c r="M89" s="143">
        <v>6500</v>
      </c>
      <c r="N89" s="143">
        <v>5900</v>
      </c>
      <c r="O89" s="143">
        <v>5200</v>
      </c>
      <c r="P89" s="143">
        <v>5200</v>
      </c>
      <c r="Q89" s="143">
        <v>4100</v>
      </c>
      <c r="R89" s="143">
        <v>3500</v>
      </c>
      <c r="S89" s="143">
        <v>2900</v>
      </c>
      <c r="T89" s="143">
        <v>3700</v>
      </c>
      <c r="U89" s="143">
        <v>75800</v>
      </c>
    </row>
    <row r="90" spans="1:21" ht="15">
      <c r="A90" s="160">
        <v>20</v>
      </c>
      <c r="B90" s="160" t="s">
        <v>50</v>
      </c>
      <c r="C90" s="160" t="s">
        <v>78</v>
      </c>
      <c r="D90" s="143">
        <v>4600</v>
      </c>
      <c r="E90" s="143">
        <v>4400</v>
      </c>
      <c r="F90" s="143">
        <v>4800</v>
      </c>
      <c r="G90" s="143">
        <v>4900</v>
      </c>
      <c r="H90" s="143">
        <v>4400</v>
      </c>
      <c r="I90" s="143">
        <v>4200</v>
      </c>
      <c r="J90" s="143">
        <v>4300</v>
      </c>
      <c r="K90" s="143">
        <v>5100</v>
      </c>
      <c r="L90" s="143">
        <v>6200</v>
      </c>
      <c r="M90" s="143">
        <v>6400</v>
      </c>
      <c r="N90" s="143">
        <v>6000</v>
      </c>
      <c r="O90" s="143">
        <v>5300</v>
      </c>
      <c r="P90" s="143">
        <v>5700</v>
      </c>
      <c r="Q90" s="143">
        <v>4300</v>
      </c>
      <c r="R90" s="143">
        <v>3500</v>
      </c>
      <c r="S90" s="143">
        <v>2700</v>
      </c>
      <c r="T90" s="143">
        <v>3200</v>
      </c>
      <c r="U90" s="143">
        <v>79900</v>
      </c>
    </row>
    <row r="91" spans="1:21" ht="15">
      <c r="A91" s="160">
        <v>21</v>
      </c>
      <c r="B91" s="160" t="s">
        <v>51</v>
      </c>
      <c r="C91" s="160" t="s">
        <v>78</v>
      </c>
      <c r="D91" s="143">
        <v>4600</v>
      </c>
      <c r="E91" s="143">
        <v>4300</v>
      </c>
      <c r="F91" s="143">
        <v>5300</v>
      </c>
      <c r="G91" s="143">
        <v>5500</v>
      </c>
      <c r="H91" s="143">
        <v>4600</v>
      </c>
      <c r="I91" s="143">
        <v>4700</v>
      </c>
      <c r="J91" s="143">
        <v>4600</v>
      </c>
      <c r="K91" s="143">
        <v>5400</v>
      </c>
      <c r="L91" s="143">
        <v>6700</v>
      </c>
      <c r="M91" s="143">
        <v>6900</v>
      </c>
      <c r="N91" s="143">
        <v>6400</v>
      </c>
      <c r="O91" s="143">
        <v>5900</v>
      </c>
      <c r="P91" s="143">
        <v>6200</v>
      </c>
      <c r="Q91" s="143">
        <v>4900</v>
      </c>
      <c r="R91" s="143">
        <v>4100</v>
      </c>
      <c r="S91" s="143">
        <v>3400</v>
      </c>
      <c r="T91" s="143">
        <v>4200</v>
      </c>
      <c r="U91" s="143">
        <v>87800</v>
      </c>
    </row>
    <row r="92" spans="1:21" ht="15">
      <c r="A92" s="160">
        <v>22</v>
      </c>
      <c r="B92" s="160" t="s">
        <v>52</v>
      </c>
      <c r="C92" s="160" t="s">
        <v>78</v>
      </c>
      <c r="D92" s="143">
        <v>6800</v>
      </c>
      <c r="E92" s="143">
        <v>6600</v>
      </c>
      <c r="F92" s="143">
        <v>7300</v>
      </c>
      <c r="G92" s="143">
        <v>8000</v>
      </c>
      <c r="H92" s="143">
        <v>7000</v>
      </c>
      <c r="I92" s="143">
        <v>6700</v>
      </c>
      <c r="J92" s="143">
        <v>6600</v>
      </c>
      <c r="K92" s="143">
        <v>7700</v>
      </c>
      <c r="L92" s="143">
        <v>9600</v>
      </c>
      <c r="M92" s="143">
        <v>10300</v>
      </c>
      <c r="N92" s="143">
        <v>9700</v>
      </c>
      <c r="O92" s="143">
        <v>9100</v>
      </c>
      <c r="P92" s="143">
        <v>9700</v>
      </c>
      <c r="Q92" s="143">
        <v>7800</v>
      </c>
      <c r="R92" s="143">
        <v>6500</v>
      </c>
      <c r="S92" s="143">
        <v>5000</v>
      </c>
      <c r="T92" s="143">
        <v>6100</v>
      </c>
      <c r="U92" s="143">
        <v>130600</v>
      </c>
    </row>
    <row r="93" spans="1:21" ht="15">
      <c r="A93" s="160">
        <v>23</v>
      </c>
      <c r="B93" s="160" t="s">
        <v>53</v>
      </c>
      <c r="C93" s="160" t="s">
        <v>78</v>
      </c>
      <c r="D93" s="143">
        <v>18500</v>
      </c>
      <c r="E93" s="143">
        <v>17700</v>
      </c>
      <c r="F93" s="143">
        <v>19300</v>
      </c>
      <c r="G93" s="143">
        <v>19600</v>
      </c>
      <c r="H93" s="143">
        <v>18600</v>
      </c>
      <c r="I93" s="143">
        <v>19300</v>
      </c>
      <c r="J93" s="143">
        <v>19600</v>
      </c>
      <c r="K93" s="143">
        <v>21500</v>
      </c>
      <c r="L93" s="143">
        <v>25700</v>
      </c>
      <c r="M93" s="143">
        <v>25600</v>
      </c>
      <c r="N93" s="143">
        <v>22800</v>
      </c>
      <c r="O93" s="143">
        <v>19800</v>
      </c>
      <c r="P93" s="143">
        <v>19600</v>
      </c>
      <c r="Q93" s="143">
        <v>15200</v>
      </c>
      <c r="R93" s="143">
        <v>12800</v>
      </c>
      <c r="S93" s="143">
        <v>9800</v>
      </c>
      <c r="T93" s="143">
        <v>11000</v>
      </c>
      <c r="U93" s="143">
        <v>316500</v>
      </c>
    </row>
    <row r="94" spans="1:21" ht="15">
      <c r="A94" s="160">
        <v>24</v>
      </c>
      <c r="B94" s="160" t="s">
        <v>54</v>
      </c>
      <c r="C94" s="160" t="s">
        <v>78</v>
      </c>
      <c r="D94" s="143">
        <v>1000</v>
      </c>
      <c r="E94" s="143">
        <v>900</v>
      </c>
      <c r="F94" s="143">
        <v>1100</v>
      </c>
      <c r="G94" s="143">
        <v>1200</v>
      </c>
      <c r="H94" s="143">
        <v>1000</v>
      </c>
      <c r="I94" s="143">
        <v>900</v>
      </c>
      <c r="J94" s="143">
        <v>1000</v>
      </c>
      <c r="K94" s="143">
        <v>1100</v>
      </c>
      <c r="L94" s="143">
        <v>1500</v>
      </c>
      <c r="M94" s="143">
        <v>1600</v>
      </c>
      <c r="N94" s="143">
        <v>1500</v>
      </c>
      <c r="O94" s="143">
        <v>1500</v>
      </c>
      <c r="P94" s="143">
        <v>1500</v>
      </c>
      <c r="Q94" s="143">
        <v>1300</v>
      </c>
      <c r="R94" s="143">
        <v>1000</v>
      </c>
      <c r="S94" s="143">
        <v>700</v>
      </c>
      <c r="T94" s="143">
        <v>1000</v>
      </c>
      <c r="U94" s="143">
        <v>20000</v>
      </c>
    </row>
    <row r="95" spans="1:21" ht="15">
      <c r="A95" s="160">
        <v>25</v>
      </c>
      <c r="B95" s="160" t="s">
        <v>55</v>
      </c>
      <c r="C95" s="160" t="s">
        <v>78</v>
      </c>
      <c r="D95" s="143">
        <v>6800</v>
      </c>
      <c r="E95" s="143">
        <v>6800</v>
      </c>
      <c r="F95" s="143">
        <v>8000</v>
      </c>
      <c r="G95" s="143">
        <v>8000</v>
      </c>
      <c r="H95" s="143">
        <v>6600</v>
      </c>
      <c r="I95" s="143">
        <v>7100</v>
      </c>
      <c r="J95" s="143">
        <v>6800</v>
      </c>
      <c r="K95" s="143">
        <v>7900</v>
      </c>
      <c r="L95" s="143">
        <v>10100</v>
      </c>
      <c r="M95" s="143">
        <v>11100</v>
      </c>
      <c r="N95" s="143">
        <v>10200</v>
      </c>
      <c r="O95" s="143">
        <v>9700</v>
      </c>
      <c r="P95" s="143">
        <v>10400</v>
      </c>
      <c r="Q95" s="143">
        <v>8300</v>
      </c>
      <c r="R95" s="143">
        <v>7000</v>
      </c>
      <c r="S95" s="143">
        <v>5700</v>
      </c>
      <c r="T95" s="143">
        <v>7900</v>
      </c>
      <c r="U95" s="143">
        <v>138400</v>
      </c>
    </row>
    <row r="96" spans="1:21" ht="15">
      <c r="A96" s="160">
        <v>26</v>
      </c>
      <c r="B96" s="160" t="s">
        <v>56</v>
      </c>
      <c r="C96" s="160" t="s">
        <v>78</v>
      </c>
      <c r="D96" s="143">
        <v>8700</v>
      </c>
      <c r="E96" s="143">
        <v>8300</v>
      </c>
      <c r="F96" s="143">
        <v>9200</v>
      </c>
      <c r="G96" s="143">
        <v>10000</v>
      </c>
      <c r="H96" s="143">
        <v>10000</v>
      </c>
      <c r="I96" s="143">
        <v>9300</v>
      </c>
      <c r="J96" s="143">
        <v>9200</v>
      </c>
      <c r="K96" s="143">
        <v>10100</v>
      </c>
      <c r="L96" s="143">
        <v>12700</v>
      </c>
      <c r="M96" s="143">
        <v>13600</v>
      </c>
      <c r="N96" s="143">
        <v>12500</v>
      </c>
      <c r="O96" s="143">
        <v>10600</v>
      </c>
      <c r="P96" s="143">
        <v>10700</v>
      </c>
      <c r="Q96" s="143">
        <v>8500</v>
      </c>
      <c r="R96" s="143">
        <v>7300</v>
      </c>
      <c r="S96" s="143">
        <v>5800</v>
      </c>
      <c r="T96" s="143">
        <v>7200</v>
      </c>
      <c r="U96" s="143">
        <v>163700</v>
      </c>
    </row>
    <row r="97" spans="1:21" ht="15">
      <c r="A97" s="160">
        <v>27</v>
      </c>
      <c r="B97" s="160" t="s">
        <v>57</v>
      </c>
      <c r="C97" s="160" t="s">
        <v>78</v>
      </c>
      <c r="D97" s="143">
        <v>1300</v>
      </c>
      <c r="E97" s="143">
        <v>1300</v>
      </c>
      <c r="F97" s="143">
        <v>1400</v>
      </c>
      <c r="G97" s="143">
        <v>1300</v>
      </c>
      <c r="H97" s="143">
        <v>1200</v>
      </c>
      <c r="I97" s="143">
        <v>1100</v>
      </c>
      <c r="J97" s="143">
        <v>1300</v>
      </c>
      <c r="K97" s="143">
        <v>1400</v>
      </c>
      <c r="L97" s="143">
        <v>1600</v>
      </c>
      <c r="M97" s="143">
        <v>1800</v>
      </c>
      <c r="N97" s="143">
        <v>1600</v>
      </c>
      <c r="O97" s="143">
        <v>1600</v>
      </c>
      <c r="P97" s="143">
        <v>1500</v>
      </c>
      <c r="Q97" s="143">
        <v>1200</v>
      </c>
      <c r="R97" s="143">
        <v>900</v>
      </c>
      <c r="S97" s="143">
        <v>700</v>
      </c>
      <c r="T97" s="143">
        <v>900</v>
      </c>
      <c r="U97" s="143">
        <v>22100</v>
      </c>
    </row>
    <row r="98" spans="1:21" ht="15">
      <c r="A98" s="160">
        <v>28</v>
      </c>
      <c r="B98" s="160" t="s">
        <v>58</v>
      </c>
      <c r="C98" s="160" t="s">
        <v>78</v>
      </c>
      <c r="D98" s="143">
        <v>5100</v>
      </c>
      <c r="E98" s="143">
        <v>5000</v>
      </c>
      <c r="F98" s="143">
        <v>5800</v>
      </c>
      <c r="G98" s="143">
        <v>5900</v>
      </c>
      <c r="H98" s="143">
        <v>5500</v>
      </c>
      <c r="I98" s="143">
        <v>5100</v>
      </c>
      <c r="J98" s="143">
        <v>5000</v>
      </c>
      <c r="K98" s="143">
        <v>6100</v>
      </c>
      <c r="L98" s="143">
        <v>7600</v>
      </c>
      <c r="M98" s="143">
        <v>8400</v>
      </c>
      <c r="N98" s="143">
        <v>8200</v>
      </c>
      <c r="O98" s="143">
        <v>7700</v>
      </c>
      <c r="P98" s="143">
        <v>8300</v>
      </c>
      <c r="Q98" s="143">
        <v>7000</v>
      </c>
      <c r="R98" s="143">
        <v>5800</v>
      </c>
      <c r="S98" s="143">
        <v>4800</v>
      </c>
      <c r="T98" s="143">
        <v>6200</v>
      </c>
      <c r="U98" s="143">
        <v>107500</v>
      </c>
    </row>
    <row r="99" spans="1:21" ht="15">
      <c r="A99" s="160">
        <v>29</v>
      </c>
      <c r="B99" s="160" t="s">
        <v>59</v>
      </c>
      <c r="C99" s="160" t="s">
        <v>78</v>
      </c>
      <c r="D99" s="143">
        <v>16400</v>
      </c>
      <c r="E99" s="143">
        <v>15800</v>
      </c>
      <c r="F99" s="143">
        <v>17100</v>
      </c>
      <c r="G99" s="143">
        <v>18200</v>
      </c>
      <c r="H99" s="143">
        <v>16400</v>
      </c>
      <c r="I99" s="143">
        <v>16700</v>
      </c>
      <c r="J99" s="143">
        <v>17200</v>
      </c>
      <c r="K99" s="143">
        <v>19400</v>
      </c>
      <c r="L99" s="143">
        <v>23700</v>
      </c>
      <c r="M99" s="143">
        <v>24500</v>
      </c>
      <c r="N99" s="143">
        <v>23200</v>
      </c>
      <c r="O99" s="143">
        <v>20600</v>
      </c>
      <c r="P99" s="143">
        <v>19500</v>
      </c>
      <c r="Q99" s="143">
        <v>15700</v>
      </c>
      <c r="R99" s="143">
        <v>13100</v>
      </c>
      <c r="S99" s="143">
        <v>10500</v>
      </c>
      <c r="T99" s="143">
        <v>12900</v>
      </c>
      <c r="U99" s="143">
        <v>300600</v>
      </c>
    </row>
    <row r="100" spans="1:21" ht="15">
      <c r="A100" s="160">
        <v>30</v>
      </c>
      <c r="B100" s="160" t="s">
        <v>60</v>
      </c>
      <c r="C100" s="160" t="s">
        <v>78</v>
      </c>
      <c r="D100" s="143">
        <v>4100</v>
      </c>
      <c r="E100" s="143">
        <v>4400</v>
      </c>
      <c r="F100" s="143">
        <v>5100</v>
      </c>
      <c r="G100" s="143">
        <v>6100</v>
      </c>
      <c r="H100" s="143">
        <v>6400</v>
      </c>
      <c r="I100" s="143">
        <v>4300</v>
      </c>
      <c r="J100" s="143">
        <v>4100</v>
      </c>
      <c r="K100" s="143">
        <v>5000</v>
      </c>
      <c r="L100" s="143">
        <v>6400</v>
      </c>
      <c r="M100" s="143">
        <v>6800</v>
      </c>
      <c r="N100" s="143">
        <v>6000</v>
      </c>
      <c r="O100" s="143">
        <v>5300</v>
      </c>
      <c r="P100" s="143">
        <v>5700</v>
      </c>
      <c r="Q100" s="143">
        <v>4500</v>
      </c>
      <c r="R100" s="143">
        <v>3800</v>
      </c>
      <c r="S100" s="143">
        <v>3000</v>
      </c>
      <c r="T100" s="143">
        <v>3800</v>
      </c>
      <c r="U100" s="143">
        <v>84900</v>
      </c>
    </row>
    <row r="101" spans="1:21" ht="15">
      <c r="A101" s="160">
        <v>31</v>
      </c>
      <c r="B101" s="160" t="s">
        <v>61</v>
      </c>
      <c r="C101" s="160" t="s">
        <v>78</v>
      </c>
      <c r="D101" s="143">
        <v>10500</v>
      </c>
      <c r="E101" s="143">
        <v>9800</v>
      </c>
      <c r="F101" s="143">
        <v>10200</v>
      </c>
      <c r="G101" s="143">
        <v>10200</v>
      </c>
      <c r="H101" s="143">
        <v>9200</v>
      </c>
      <c r="I101" s="143">
        <v>9500</v>
      </c>
      <c r="J101" s="143">
        <v>10000</v>
      </c>
      <c r="K101" s="143">
        <v>12000</v>
      </c>
      <c r="L101" s="143">
        <v>14200</v>
      </c>
      <c r="M101" s="143">
        <v>13900</v>
      </c>
      <c r="N101" s="143">
        <v>11900</v>
      </c>
      <c r="O101" s="143">
        <v>10100</v>
      </c>
      <c r="P101" s="143">
        <v>10100</v>
      </c>
      <c r="Q101" s="143">
        <v>7800</v>
      </c>
      <c r="R101" s="143">
        <v>6100</v>
      </c>
      <c r="S101" s="143">
        <v>4400</v>
      </c>
      <c r="T101" s="143">
        <v>4800</v>
      </c>
      <c r="U101" s="143">
        <v>164700</v>
      </c>
    </row>
    <row r="102" spans="1:21" ht="15">
      <c r="A102" s="160">
        <v>32</v>
      </c>
      <c r="B102" s="160" t="s">
        <v>62</v>
      </c>
      <c r="C102" s="160" t="s">
        <v>78</v>
      </c>
      <c r="D102" s="143">
        <v>1200</v>
      </c>
      <c r="E102" s="143">
        <v>1300</v>
      </c>
      <c r="F102" s="143">
        <v>1400</v>
      </c>
      <c r="G102" s="143">
        <v>1500</v>
      </c>
      <c r="H102" s="143">
        <v>1100</v>
      </c>
      <c r="I102" s="143">
        <v>1100</v>
      </c>
      <c r="J102" s="143">
        <v>1300</v>
      </c>
      <c r="K102" s="143">
        <v>1500</v>
      </c>
      <c r="L102" s="143">
        <v>2000</v>
      </c>
      <c r="M102" s="143">
        <v>2000</v>
      </c>
      <c r="N102" s="143">
        <v>2000</v>
      </c>
      <c r="O102" s="143">
        <v>1900</v>
      </c>
      <c r="P102" s="143">
        <v>2100</v>
      </c>
      <c r="Q102" s="143">
        <v>1600</v>
      </c>
      <c r="R102" s="143">
        <v>1400</v>
      </c>
      <c r="S102" s="143">
        <v>1100</v>
      </c>
      <c r="T102" s="143">
        <v>1600</v>
      </c>
      <c r="U102" s="143">
        <v>26100</v>
      </c>
    </row>
  </sheetData>
  <sheetProtection password="C6C8" sheet="1" objects="1" scenarios="1" selectLockedCells="1" selectUnlockedCells="1"/>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tabColor indexed="45"/>
  </sheetPr>
  <dimension ref="A1:U102"/>
  <sheetViews>
    <sheetView workbookViewId="0" topLeftCell="B35">
      <selection activeCell="C35" sqref="C35"/>
    </sheetView>
  </sheetViews>
  <sheetFormatPr defaultColWidth="9.140625" defaultRowHeight="15"/>
  <cols>
    <col min="1" max="1" width="3.57421875" style="144" customWidth="1"/>
    <col min="2" max="2" width="18.7109375" style="144" bestFit="1" customWidth="1"/>
    <col min="3" max="3" width="4.57421875" style="144" customWidth="1"/>
    <col min="4" max="16384" width="9.140625" style="144" customWidth="1"/>
  </cols>
  <sheetData>
    <row r="1" spans="1:21" ht="15">
      <c r="A1" s="115" t="s">
        <v>156</v>
      </c>
      <c r="B1" s="108"/>
      <c r="C1" s="115"/>
      <c r="D1" s="108">
        <v>96</v>
      </c>
      <c r="E1" s="108">
        <v>97</v>
      </c>
      <c r="F1" s="108">
        <v>98</v>
      </c>
      <c r="G1" s="108">
        <v>99</v>
      </c>
      <c r="H1" s="108">
        <v>100</v>
      </c>
      <c r="I1" s="108">
        <v>101</v>
      </c>
      <c r="J1" s="108">
        <v>102</v>
      </c>
      <c r="K1" s="108">
        <v>103</v>
      </c>
      <c r="L1" s="108">
        <v>104</v>
      </c>
      <c r="M1" s="108">
        <v>105</v>
      </c>
      <c r="N1" s="108">
        <v>106</v>
      </c>
      <c r="O1" s="108">
        <v>107</v>
      </c>
      <c r="P1" s="108">
        <v>108</v>
      </c>
      <c r="Q1" s="108">
        <v>109</v>
      </c>
      <c r="R1" s="108">
        <v>110</v>
      </c>
      <c r="S1" s="108">
        <v>111</v>
      </c>
      <c r="T1" s="108">
        <v>112</v>
      </c>
      <c r="U1" s="108">
        <v>113</v>
      </c>
    </row>
    <row r="2" spans="1:21" ht="15">
      <c r="A2" s="114" t="s">
        <v>77</v>
      </c>
      <c r="B2" s="111"/>
      <c r="C2" s="111"/>
      <c r="D2" s="108">
        <v>3</v>
      </c>
      <c r="E2" s="108">
        <v>4</v>
      </c>
      <c r="F2" s="108">
        <v>5</v>
      </c>
      <c r="G2" s="108">
        <v>6</v>
      </c>
      <c r="H2" s="108">
        <v>7</v>
      </c>
      <c r="I2" s="108">
        <v>8</v>
      </c>
      <c r="J2" s="108">
        <v>9</v>
      </c>
      <c r="K2" s="108">
        <v>10</v>
      </c>
      <c r="L2" s="108">
        <v>11</v>
      </c>
      <c r="M2" s="108">
        <v>12</v>
      </c>
      <c r="N2" s="108">
        <v>13</v>
      </c>
      <c r="O2" s="108">
        <v>14</v>
      </c>
      <c r="P2" s="108">
        <v>15</v>
      </c>
      <c r="Q2" s="108">
        <v>16</v>
      </c>
      <c r="R2" s="108">
        <v>17</v>
      </c>
      <c r="S2" s="108">
        <v>18</v>
      </c>
      <c r="T2" s="108">
        <v>19</v>
      </c>
      <c r="U2" s="108">
        <v>20</v>
      </c>
    </row>
    <row r="3" spans="1:21" ht="15">
      <c r="A3" s="146" t="s">
        <v>67</v>
      </c>
      <c r="B3" s="146" t="s">
        <v>68</v>
      </c>
      <c r="C3" s="146" t="s">
        <v>69</v>
      </c>
      <c r="D3" s="161" t="s">
        <v>86</v>
      </c>
      <c r="E3" s="161" t="s">
        <v>89</v>
      </c>
      <c r="F3" s="161" t="s">
        <v>90</v>
      </c>
      <c r="G3" s="161" t="s">
        <v>91</v>
      </c>
      <c r="H3" s="161" t="s">
        <v>92</v>
      </c>
      <c r="I3" s="161" t="s">
        <v>93</v>
      </c>
      <c r="J3" s="161" t="s">
        <v>94</v>
      </c>
      <c r="K3" s="161" t="s">
        <v>95</v>
      </c>
      <c r="L3" s="161" t="s">
        <v>96</v>
      </c>
      <c r="M3" s="161" t="s">
        <v>97</v>
      </c>
      <c r="N3" s="161" t="s">
        <v>98</v>
      </c>
      <c r="O3" s="161" t="s">
        <v>99</v>
      </c>
      <c r="P3" s="161" t="s">
        <v>100</v>
      </c>
      <c r="Q3" s="161" t="s">
        <v>101</v>
      </c>
      <c r="R3" s="161" t="s">
        <v>102</v>
      </c>
      <c r="S3" s="161" t="s">
        <v>103</v>
      </c>
      <c r="T3" s="161" t="s">
        <v>70</v>
      </c>
      <c r="U3" s="128" t="s">
        <v>104</v>
      </c>
    </row>
    <row r="4" spans="1:21" ht="15">
      <c r="A4" s="146">
        <v>33</v>
      </c>
      <c r="B4" s="146" t="s">
        <v>63</v>
      </c>
      <c r="C4" s="146" t="s">
        <v>71</v>
      </c>
      <c r="D4" s="143">
        <v>149200</v>
      </c>
      <c r="E4" s="143">
        <v>138000</v>
      </c>
      <c r="F4" s="143">
        <v>149600</v>
      </c>
      <c r="G4" s="143">
        <v>168100</v>
      </c>
      <c r="H4" s="143">
        <v>181100</v>
      </c>
      <c r="I4" s="143">
        <v>169900</v>
      </c>
      <c r="J4" s="143">
        <v>158600</v>
      </c>
      <c r="K4" s="143">
        <v>166200</v>
      </c>
      <c r="L4" s="143">
        <v>191400</v>
      </c>
      <c r="M4" s="143">
        <v>200300</v>
      </c>
      <c r="N4" s="143">
        <v>184200</v>
      </c>
      <c r="O4" s="143">
        <v>162200</v>
      </c>
      <c r="P4" s="143">
        <v>164700</v>
      </c>
      <c r="Q4" s="143">
        <v>124700</v>
      </c>
      <c r="R4" s="143">
        <v>100700</v>
      </c>
      <c r="S4" s="143">
        <v>76800</v>
      </c>
      <c r="T4" s="143">
        <v>81600</v>
      </c>
      <c r="U4" s="143">
        <v>2567400</v>
      </c>
    </row>
    <row r="5" spans="1:21" ht="15">
      <c r="A5" s="146">
        <v>1</v>
      </c>
      <c r="B5" s="146" t="s">
        <v>31</v>
      </c>
      <c r="C5" s="146" t="s">
        <v>71</v>
      </c>
      <c r="D5" s="143">
        <v>5900</v>
      </c>
      <c r="E5" s="143">
        <v>4700</v>
      </c>
      <c r="F5" s="143">
        <v>4900</v>
      </c>
      <c r="G5" s="143">
        <v>7200</v>
      </c>
      <c r="H5" s="143">
        <v>11400</v>
      </c>
      <c r="I5" s="143">
        <v>10700</v>
      </c>
      <c r="J5" s="143">
        <v>9100</v>
      </c>
      <c r="K5" s="143">
        <v>7700</v>
      </c>
      <c r="L5" s="143">
        <v>7500</v>
      </c>
      <c r="M5" s="143">
        <v>7600</v>
      </c>
      <c r="N5" s="143">
        <v>7200</v>
      </c>
      <c r="O5" s="143">
        <v>6600</v>
      </c>
      <c r="P5" s="143">
        <v>6300</v>
      </c>
      <c r="Q5" s="143">
        <v>4100</v>
      </c>
      <c r="R5" s="143">
        <v>3400</v>
      </c>
      <c r="S5" s="143">
        <v>2800</v>
      </c>
      <c r="T5" s="143">
        <v>3100</v>
      </c>
      <c r="U5" s="143">
        <v>110100</v>
      </c>
    </row>
    <row r="6" spans="1:21" ht="15">
      <c r="A6" s="146">
        <v>2</v>
      </c>
      <c r="B6" s="146" t="s">
        <v>32</v>
      </c>
      <c r="C6" s="146" t="s">
        <v>71</v>
      </c>
      <c r="D6" s="143">
        <v>7800</v>
      </c>
      <c r="E6" s="143">
        <v>7200</v>
      </c>
      <c r="F6" s="143">
        <v>7900</v>
      </c>
      <c r="G6" s="143">
        <v>7800</v>
      </c>
      <c r="H6" s="143">
        <v>7000</v>
      </c>
      <c r="I6" s="143">
        <v>6500</v>
      </c>
      <c r="J6" s="143">
        <v>7200</v>
      </c>
      <c r="K6" s="143">
        <v>8600</v>
      </c>
      <c r="L6" s="143">
        <v>9700</v>
      </c>
      <c r="M6" s="143">
        <v>10100</v>
      </c>
      <c r="N6" s="143">
        <v>9400</v>
      </c>
      <c r="O6" s="143">
        <v>8600</v>
      </c>
      <c r="P6" s="143">
        <v>8900</v>
      </c>
      <c r="Q6" s="143">
        <v>6200</v>
      </c>
      <c r="R6" s="143">
        <v>4800</v>
      </c>
      <c r="S6" s="143">
        <v>3600</v>
      </c>
      <c r="T6" s="143">
        <v>3900</v>
      </c>
      <c r="U6" s="143">
        <v>125300</v>
      </c>
    </row>
    <row r="7" spans="1:21" ht="15">
      <c r="A7" s="146">
        <v>3</v>
      </c>
      <c r="B7" s="146" t="s">
        <v>33</v>
      </c>
      <c r="C7" s="146" t="s">
        <v>71</v>
      </c>
      <c r="D7" s="143">
        <v>3000</v>
      </c>
      <c r="E7" s="143">
        <v>3100</v>
      </c>
      <c r="F7" s="143">
        <v>3500</v>
      </c>
      <c r="G7" s="143">
        <v>3500</v>
      </c>
      <c r="H7" s="143">
        <v>3100</v>
      </c>
      <c r="I7" s="143">
        <v>3000</v>
      </c>
      <c r="J7" s="143">
        <v>2900</v>
      </c>
      <c r="K7" s="143">
        <v>3300</v>
      </c>
      <c r="L7" s="143">
        <v>4000</v>
      </c>
      <c r="M7" s="143">
        <v>4600</v>
      </c>
      <c r="N7" s="143">
        <v>4000</v>
      </c>
      <c r="O7" s="143">
        <v>3800</v>
      </c>
      <c r="P7" s="143">
        <v>4300</v>
      </c>
      <c r="Q7" s="143">
        <v>3200</v>
      </c>
      <c r="R7" s="143">
        <v>2600</v>
      </c>
      <c r="S7" s="143">
        <v>2000</v>
      </c>
      <c r="T7" s="143">
        <v>2200</v>
      </c>
      <c r="U7" s="143">
        <v>56200</v>
      </c>
    </row>
    <row r="8" spans="1:21" ht="15">
      <c r="A8" s="146">
        <v>4</v>
      </c>
      <c r="B8" s="146" t="s">
        <v>34</v>
      </c>
      <c r="C8" s="146" t="s">
        <v>71</v>
      </c>
      <c r="D8" s="143">
        <v>2100</v>
      </c>
      <c r="E8" s="143">
        <v>2200</v>
      </c>
      <c r="F8" s="143">
        <v>2600</v>
      </c>
      <c r="G8" s="143">
        <v>2700</v>
      </c>
      <c r="H8" s="143">
        <v>2500</v>
      </c>
      <c r="I8" s="143">
        <v>2200</v>
      </c>
      <c r="J8" s="143">
        <v>1900</v>
      </c>
      <c r="K8" s="143">
        <v>2300</v>
      </c>
      <c r="L8" s="143">
        <v>3000</v>
      </c>
      <c r="M8" s="143">
        <v>3400</v>
      </c>
      <c r="N8" s="143">
        <v>3200</v>
      </c>
      <c r="O8" s="143">
        <v>3100</v>
      </c>
      <c r="P8" s="143">
        <v>3500</v>
      </c>
      <c r="Q8" s="143">
        <v>2900</v>
      </c>
      <c r="R8" s="143">
        <v>2300</v>
      </c>
      <c r="S8" s="143">
        <v>1600</v>
      </c>
      <c r="T8" s="143">
        <v>1800</v>
      </c>
      <c r="U8" s="143">
        <v>43100</v>
      </c>
    </row>
    <row r="9" spans="1:21" ht="15">
      <c r="A9" s="146">
        <v>5</v>
      </c>
      <c r="B9" s="146" t="s">
        <v>35</v>
      </c>
      <c r="C9" s="146" t="s">
        <v>71</v>
      </c>
      <c r="D9" s="143">
        <v>2900</v>
      </c>
      <c r="E9" s="143">
        <v>3000</v>
      </c>
      <c r="F9" s="143">
        <v>3200</v>
      </c>
      <c r="G9" s="143">
        <v>3200</v>
      </c>
      <c r="H9" s="143">
        <v>2600</v>
      </c>
      <c r="I9" s="143">
        <v>2400</v>
      </c>
      <c r="J9" s="143">
        <v>2500</v>
      </c>
      <c r="K9" s="143">
        <v>3200</v>
      </c>
      <c r="L9" s="143">
        <v>4200</v>
      </c>
      <c r="M9" s="143">
        <v>4600</v>
      </c>
      <c r="N9" s="143">
        <v>4300</v>
      </c>
      <c r="O9" s="143">
        <v>4000</v>
      </c>
      <c r="P9" s="143">
        <v>4400</v>
      </c>
      <c r="Q9" s="143">
        <v>3400</v>
      </c>
      <c r="R9" s="143">
        <v>2800</v>
      </c>
      <c r="S9" s="143">
        <v>2000</v>
      </c>
      <c r="T9" s="143">
        <v>2400</v>
      </c>
      <c r="U9" s="143">
        <v>55200</v>
      </c>
    </row>
    <row r="10" spans="1:21" ht="15">
      <c r="A10" s="146">
        <v>6</v>
      </c>
      <c r="B10" s="146" t="s">
        <v>36</v>
      </c>
      <c r="C10" s="146" t="s">
        <v>71</v>
      </c>
      <c r="D10" s="143">
        <v>1500</v>
      </c>
      <c r="E10" s="143">
        <v>1400</v>
      </c>
      <c r="F10" s="143">
        <v>1500</v>
      </c>
      <c r="G10" s="143">
        <v>1600</v>
      </c>
      <c r="H10" s="143">
        <v>1500</v>
      </c>
      <c r="I10" s="143">
        <v>1500</v>
      </c>
      <c r="J10" s="143">
        <v>1500</v>
      </c>
      <c r="K10" s="143">
        <v>1700</v>
      </c>
      <c r="L10" s="143">
        <v>2100</v>
      </c>
      <c r="M10" s="143">
        <v>2100</v>
      </c>
      <c r="N10" s="143">
        <v>1800</v>
      </c>
      <c r="O10" s="143">
        <v>1600</v>
      </c>
      <c r="P10" s="143">
        <v>1700</v>
      </c>
      <c r="Q10" s="143">
        <v>1300</v>
      </c>
      <c r="R10" s="143">
        <v>1000</v>
      </c>
      <c r="S10" s="143">
        <v>700</v>
      </c>
      <c r="T10" s="143">
        <v>700</v>
      </c>
      <c r="U10" s="143">
        <v>25100</v>
      </c>
    </row>
    <row r="11" spans="1:21" ht="15">
      <c r="A11" s="146">
        <v>7</v>
      </c>
      <c r="B11" s="146" t="s">
        <v>37</v>
      </c>
      <c r="C11" s="146" t="s">
        <v>71</v>
      </c>
      <c r="D11" s="143">
        <v>2700</v>
      </c>
      <c r="E11" s="143">
        <v>2400</v>
      </c>
      <c r="F11" s="143">
        <v>2500</v>
      </c>
      <c r="G11" s="143">
        <v>3000</v>
      </c>
      <c r="H11" s="143">
        <v>2900</v>
      </c>
      <c r="I11" s="143">
        <v>2800</v>
      </c>
      <c r="J11" s="143">
        <v>2400</v>
      </c>
      <c r="K11" s="143">
        <v>2600</v>
      </c>
      <c r="L11" s="143">
        <v>3200</v>
      </c>
      <c r="M11" s="143">
        <v>3600</v>
      </c>
      <c r="N11" s="143">
        <v>3300</v>
      </c>
      <c r="O11" s="143">
        <v>2900</v>
      </c>
      <c r="P11" s="143">
        <v>2700</v>
      </c>
      <c r="Q11" s="143">
        <v>2100</v>
      </c>
      <c r="R11" s="143">
        <v>1600</v>
      </c>
      <c r="S11" s="143">
        <v>1300</v>
      </c>
      <c r="T11" s="143">
        <v>1200</v>
      </c>
      <c r="U11" s="143">
        <v>43200</v>
      </c>
    </row>
    <row r="12" spans="1:21" ht="15">
      <c r="A12" s="146">
        <v>8</v>
      </c>
      <c r="B12" s="146" t="s">
        <v>38</v>
      </c>
      <c r="C12" s="146" t="s">
        <v>71</v>
      </c>
      <c r="D12" s="143">
        <v>3900</v>
      </c>
      <c r="E12" s="143">
        <v>3800</v>
      </c>
      <c r="F12" s="143">
        <v>4200</v>
      </c>
      <c r="G12" s="143">
        <v>4500</v>
      </c>
      <c r="H12" s="143">
        <v>3900</v>
      </c>
      <c r="I12" s="143">
        <v>3600</v>
      </c>
      <c r="J12" s="143">
        <v>3200</v>
      </c>
      <c r="K12" s="143">
        <v>3900</v>
      </c>
      <c r="L12" s="143">
        <v>5000</v>
      </c>
      <c r="M12" s="143">
        <v>5800</v>
      </c>
      <c r="N12" s="143">
        <v>5500</v>
      </c>
      <c r="O12" s="143">
        <v>5200</v>
      </c>
      <c r="P12" s="143">
        <v>5800</v>
      </c>
      <c r="Q12" s="143">
        <v>4700</v>
      </c>
      <c r="R12" s="143">
        <v>4000</v>
      </c>
      <c r="S12" s="143">
        <v>3100</v>
      </c>
      <c r="T12" s="143">
        <v>3200</v>
      </c>
      <c r="U12" s="143">
        <v>73400</v>
      </c>
    </row>
    <row r="13" spans="1:21" ht="15">
      <c r="A13" s="146">
        <v>9</v>
      </c>
      <c r="B13" s="146" t="s">
        <v>39</v>
      </c>
      <c r="C13" s="146" t="s">
        <v>71</v>
      </c>
      <c r="D13" s="143">
        <v>4000</v>
      </c>
      <c r="E13" s="143">
        <v>3500</v>
      </c>
      <c r="F13" s="143">
        <v>3800</v>
      </c>
      <c r="G13" s="143">
        <v>5200</v>
      </c>
      <c r="H13" s="143">
        <v>7400</v>
      </c>
      <c r="I13" s="143">
        <v>5800</v>
      </c>
      <c r="J13" s="143">
        <v>4300</v>
      </c>
      <c r="K13" s="143">
        <v>3900</v>
      </c>
      <c r="L13" s="143">
        <v>4600</v>
      </c>
      <c r="M13" s="143">
        <v>4900</v>
      </c>
      <c r="N13" s="143">
        <v>4800</v>
      </c>
      <c r="O13" s="143">
        <v>3900</v>
      </c>
      <c r="P13" s="143">
        <v>4100</v>
      </c>
      <c r="Q13" s="143">
        <v>3000</v>
      </c>
      <c r="R13" s="143">
        <v>2700</v>
      </c>
      <c r="S13" s="143">
        <v>2200</v>
      </c>
      <c r="T13" s="143">
        <v>2500</v>
      </c>
      <c r="U13" s="143">
        <v>70700</v>
      </c>
    </row>
    <row r="14" spans="1:21" ht="15">
      <c r="A14" s="146">
        <v>10</v>
      </c>
      <c r="B14" s="146" t="s">
        <v>40</v>
      </c>
      <c r="C14" s="146" t="s">
        <v>71</v>
      </c>
      <c r="D14" s="143">
        <v>3500</v>
      </c>
      <c r="E14" s="143">
        <v>3200</v>
      </c>
      <c r="F14" s="143">
        <v>3600</v>
      </c>
      <c r="G14" s="143">
        <v>3900</v>
      </c>
      <c r="H14" s="143">
        <v>3800</v>
      </c>
      <c r="I14" s="143">
        <v>3400</v>
      </c>
      <c r="J14" s="143">
        <v>3200</v>
      </c>
      <c r="K14" s="143">
        <v>3800</v>
      </c>
      <c r="L14" s="143">
        <v>4600</v>
      </c>
      <c r="M14" s="143">
        <v>4700</v>
      </c>
      <c r="N14" s="143">
        <v>4400</v>
      </c>
      <c r="O14" s="143">
        <v>3800</v>
      </c>
      <c r="P14" s="143">
        <v>4100</v>
      </c>
      <c r="Q14" s="143">
        <v>3100</v>
      </c>
      <c r="R14" s="143">
        <v>2500</v>
      </c>
      <c r="S14" s="143">
        <v>1900</v>
      </c>
      <c r="T14" s="143">
        <v>1800</v>
      </c>
      <c r="U14" s="143">
        <v>59400</v>
      </c>
    </row>
    <row r="15" spans="1:21" ht="15">
      <c r="A15" s="146">
        <v>11</v>
      </c>
      <c r="B15" s="146" t="s">
        <v>41</v>
      </c>
      <c r="C15" s="146" t="s">
        <v>71</v>
      </c>
      <c r="D15" s="143">
        <v>2600</v>
      </c>
      <c r="E15" s="143">
        <v>2900</v>
      </c>
      <c r="F15" s="143">
        <v>3300</v>
      </c>
      <c r="G15" s="143">
        <v>3700</v>
      </c>
      <c r="H15" s="143">
        <v>3200</v>
      </c>
      <c r="I15" s="143">
        <v>2200</v>
      </c>
      <c r="J15" s="143">
        <v>2100</v>
      </c>
      <c r="K15" s="143">
        <v>2700</v>
      </c>
      <c r="L15" s="143">
        <v>3600</v>
      </c>
      <c r="M15" s="143">
        <v>4200</v>
      </c>
      <c r="N15" s="143">
        <v>4000</v>
      </c>
      <c r="O15" s="143">
        <v>3500</v>
      </c>
      <c r="P15" s="143">
        <v>3500</v>
      </c>
      <c r="Q15" s="143">
        <v>2700</v>
      </c>
      <c r="R15" s="143">
        <v>2400</v>
      </c>
      <c r="S15" s="143">
        <v>1900</v>
      </c>
      <c r="T15" s="143">
        <v>2000</v>
      </c>
      <c r="U15" s="143">
        <v>50600</v>
      </c>
    </row>
    <row r="16" spans="1:21" ht="15">
      <c r="A16" s="146">
        <v>12</v>
      </c>
      <c r="B16" s="146" t="s">
        <v>42</v>
      </c>
      <c r="C16" s="146" t="s">
        <v>71</v>
      </c>
      <c r="D16" s="143">
        <v>3000</v>
      </c>
      <c r="E16" s="143">
        <v>2900</v>
      </c>
      <c r="F16" s="143">
        <v>3000</v>
      </c>
      <c r="G16" s="143">
        <v>3200</v>
      </c>
      <c r="H16" s="143">
        <v>2600</v>
      </c>
      <c r="I16" s="143">
        <v>2300</v>
      </c>
      <c r="J16" s="143">
        <v>2300</v>
      </c>
      <c r="K16" s="143">
        <v>3100</v>
      </c>
      <c r="L16" s="143">
        <v>3800</v>
      </c>
      <c r="M16" s="143">
        <v>4100</v>
      </c>
      <c r="N16" s="143">
        <v>3700</v>
      </c>
      <c r="O16" s="143">
        <v>3100</v>
      </c>
      <c r="P16" s="143">
        <v>3100</v>
      </c>
      <c r="Q16" s="143">
        <v>2500</v>
      </c>
      <c r="R16" s="143">
        <v>2000</v>
      </c>
      <c r="S16" s="143">
        <v>1500</v>
      </c>
      <c r="T16" s="143">
        <v>1700</v>
      </c>
      <c r="U16" s="143">
        <v>47900</v>
      </c>
    </row>
    <row r="17" spans="1:21" ht="15">
      <c r="A17" s="146">
        <v>13</v>
      </c>
      <c r="B17" s="146" t="s">
        <v>43</v>
      </c>
      <c r="C17" s="146" t="s">
        <v>71</v>
      </c>
      <c r="D17" s="143">
        <v>2600</v>
      </c>
      <c r="E17" s="143">
        <v>2800</v>
      </c>
      <c r="F17" s="143">
        <v>3200</v>
      </c>
      <c r="G17" s="143">
        <v>3200</v>
      </c>
      <c r="H17" s="143">
        <v>2600</v>
      </c>
      <c r="I17" s="143">
        <v>1800</v>
      </c>
      <c r="J17" s="143">
        <v>1900</v>
      </c>
      <c r="K17" s="143">
        <v>2400</v>
      </c>
      <c r="L17" s="143">
        <v>3200</v>
      </c>
      <c r="M17" s="143">
        <v>3600</v>
      </c>
      <c r="N17" s="143">
        <v>3500</v>
      </c>
      <c r="O17" s="143">
        <v>2900</v>
      </c>
      <c r="P17" s="143">
        <v>2700</v>
      </c>
      <c r="Q17" s="143">
        <v>2000</v>
      </c>
      <c r="R17" s="143">
        <v>1800</v>
      </c>
      <c r="S17" s="143">
        <v>1400</v>
      </c>
      <c r="T17" s="143">
        <v>1600</v>
      </c>
      <c r="U17" s="143">
        <v>43200</v>
      </c>
    </row>
    <row r="18" spans="1:21" ht="15">
      <c r="A18" s="146">
        <v>14</v>
      </c>
      <c r="B18" s="146" t="s">
        <v>44</v>
      </c>
      <c r="C18" s="146" t="s">
        <v>71</v>
      </c>
      <c r="D18" s="143">
        <v>13200</v>
      </c>
      <c r="E18" s="143">
        <v>10700</v>
      </c>
      <c r="F18" s="143">
        <v>10900</v>
      </c>
      <c r="G18" s="143">
        <v>14300</v>
      </c>
      <c r="H18" s="143">
        <v>22900</v>
      </c>
      <c r="I18" s="143">
        <v>22100</v>
      </c>
      <c r="J18" s="143">
        <v>19500</v>
      </c>
      <c r="K18" s="143">
        <v>17500</v>
      </c>
      <c r="L18" s="143">
        <v>16600</v>
      </c>
      <c r="M18" s="143">
        <v>16500</v>
      </c>
      <c r="N18" s="143">
        <v>14700</v>
      </c>
      <c r="O18" s="143">
        <v>12800</v>
      </c>
      <c r="P18" s="143">
        <v>12200</v>
      </c>
      <c r="Q18" s="143">
        <v>8500</v>
      </c>
      <c r="R18" s="143">
        <v>7100</v>
      </c>
      <c r="S18" s="143">
        <v>5800</v>
      </c>
      <c r="T18" s="143">
        <v>7100</v>
      </c>
      <c r="U18" s="143">
        <v>232400</v>
      </c>
    </row>
    <row r="19" spans="1:21" ht="15">
      <c r="A19" s="146">
        <v>15</v>
      </c>
      <c r="B19" s="146" t="s">
        <v>45</v>
      </c>
      <c r="C19" s="146" t="s">
        <v>71</v>
      </c>
      <c r="D19" s="143">
        <v>4700</v>
      </c>
      <c r="E19" s="143">
        <v>4300</v>
      </c>
      <c r="F19" s="143">
        <v>4600</v>
      </c>
      <c r="G19" s="143">
        <v>4900</v>
      </c>
      <c r="H19" s="143">
        <v>4400</v>
      </c>
      <c r="I19" s="143">
        <v>4500</v>
      </c>
      <c r="J19" s="143">
        <v>4800</v>
      </c>
      <c r="K19" s="143">
        <v>5500</v>
      </c>
      <c r="L19" s="143">
        <v>6300</v>
      </c>
      <c r="M19" s="143">
        <v>6100</v>
      </c>
      <c r="N19" s="143">
        <v>5500</v>
      </c>
      <c r="O19" s="143">
        <v>4600</v>
      </c>
      <c r="P19" s="143">
        <v>4900</v>
      </c>
      <c r="Q19" s="143">
        <v>3600</v>
      </c>
      <c r="R19" s="143">
        <v>3000</v>
      </c>
      <c r="S19" s="143">
        <v>2200</v>
      </c>
      <c r="T19" s="143">
        <v>2300</v>
      </c>
      <c r="U19" s="143">
        <v>76100</v>
      </c>
    </row>
    <row r="20" spans="1:21" ht="15">
      <c r="A20" s="146">
        <v>16</v>
      </c>
      <c r="B20" s="146" t="s">
        <v>46</v>
      </c>
      <c r="C20" s="146" t="s">
        <v>71</v>
      </c>
      <c r="D20" s="143">
        <v>10700</v>
      </c>
      <c r="E20" s="143">
        <v>9800</v>
      </c>
      <c r="F20" s="143">
        <v>10300</v>
      </c>
      <c r="G20" s="143">
        <v>11400</v>
      </c>
      <c r="H20" s="143">
        <v>11600</v>
      </c>
      <c r="I20" s="143">
        <v>10300</v>
      </c>
      <c r="J20" s="143">
        <v>10100</v>
      </c>
      <c r="K20" s="143">
        <v>11200</v>
      </c>
      <c r="L20" s="143">
        <v>13500</v>
      </c>
      <c r="M20" s="143">
        <v>13600</v>
      </c>
      <c r="N20" s="143">
        <v>13000</v>
      </c>
      <c r="O20" s="143">
        <v>11200</v>
      </c>
      <c r="P20" s="143">
        <v>12200</v>
      </c>
      <c r="Q20" s="143">
        <v>9400</v>
      </c>
      <c r="R20" s="143">
        <v>7200</v>
      </c>
      <c r="S20" s="143">
        <v>5500</v>
      </c>
      <c r="T20" s="143">
        <v>6000</v>
      </c>
      <c r="U20" s="143">
        <v>176900</v>
      </c>
    </row>
    <row r="21" spans="1:21" ht="15">
      <c r="A21" s="146">
        <v>17</v>
      </c>
      <c r="B21" s="146" t="s">
        <v>47</v>
      </c>
      <c r="C21" s="146" t="s">
        <v>71</v>
      </c>
      <c r="D21" s="143">
        <v>16700</v>
      </c>
      <c r="E21" s="143">
        <v>13800</v>
      </c>
      <c r="F21" s="143">
        <v>15000</v>
      </c>
      <c r="G21" s="143">
        <v>19600</v>
      </c>
      <c r="H21" s="143">
        <v>27200</v>
      </c>
      <c r="I21" s="143">
        <v>27300</v>
      </c>
      <c r="J21" s="143">
        <v>23300</v>
      </c>
      <c r="K21" s="143">
        <v>20200</v>
      </c>
      <c r="L21" s="143">
        <v>21200</v>
      </c>
      <c r="M21" s="143">
        <v>20800</v>
      </c>
      <c r="N21" s="143">
        <v>18400</v>
      </c>
      <c r="O21" s="143">
        <v>15500</v>
      </c>
      <c r="P21" s="143">
        <v>14000</v>
      </c>
      <c r="Q21" s="143">
        <v>10500</v>
      </c>
      <c r="R21" s="143">
        <v>8600</v>
      </c>
      <c r="S21" s="143">
        <v>6800</v>
      </c>
      <c r="T21" s="143">
        <v>7100</v>
      </c>
      <c r="U21" s="143">
        <v>286100</v>
      </c>
    </row>
    <row r="22" spans="1:21" ht="15">
      <c r="A22" s="146">
        <v>18</v>
      </c>
      <c r="B22" s="146" t="s">
        <v>48</v>
      </c>
      <c r="C22" s="146" t="s">
        <v>71</v>
      </c>
      <c r="D22" s="143">
        <v>6500</v>
      </c>
      <c r="E22" s="143">
        <v>6300</v>
      </c>
      <c r="F22" s="143">
        <v>7000</v>
      </c>
      <c r="G22" s="143">
        <v>6900</v>
      </c>
      <c r="H22" s="143">
        <v>6000</v>
      </c>
      <c r="I22" s="143">
        <v>6300</v>
      </c>
      <c r="J22" s="143">
        <v>6200</v>
      </c>
      <c r="K22" s="143">
        <v>6600</v>
      </c>
      <c r="L22" s="143">
        <v>8100</v>
      </c>
      <c r="M22" s="143">
        <v>9000</v>
      </c>
      <c r="N22" s="143">
        <v>8700</v>
      </c>
      <c r="O22" s="143">
        <v>8200</v>
      </c>
      <c r="P22" s="143">
        <v>8500</v>
      </c>
      <c r="Q22" s="143">
        <v>6600</v>
      </c>
      <c r="R22" s="143">
        <v>4900</v>
      </c>
      <c r="S22" s="143">
        <v>3700</v>
      </c>
      <c r="T22" s="143">
        <v>4000</v>
      </c>
      <c r="U22" s="143">
        <v>113500</v>
      </c>
    </row>
    <row r="23" spans="1:21" ht="15">
      <c r="A23" s="146">
        <v>19</v>
      </c>
      <c r="B23" s="146" t="s">
        <v>49</v>
      </c>
      <c r="C23" s="146" t="s">
        <v>71</v>
      </c>
      <c r="D23" s="143">
        <v>2200</v>
      </c>
      <c r="E23" s="143">
        <v>2100</v>
      </c>
      <c r="F23" s="143">
        <v>2300</v>
      </c>
      <c r="G23" s="143">
        <v>2600</v>
      </c>
      <c r="H23" s="143">
        <v>2600</v>
      </c>
      <c r="I23" s="143">
        <v>2400</v>
      </c>
      <c r="J23" s="143">
        <v>2000</v>
      </c>
      <c r="K23" s="143">
        <v>2300</v>
      </c>
      <c r="L23" s="143">
        <v>2800</v>
      </c>
      <c r="M23" s="143">
        <v>3400</v>
      </c>
      <c r="N23" s="143">
        <v>3000</v>
      </c>
      <c r="O23" s="143">
        <v>2600</v>
      </c>
      <c r="P23" s="143">
        <v>2600</v>
      </c>
      <c r="Q23" s="143">
        <v>2000</v>
      </c>
      <c r="R23" s="143">
        <v>1600</v>
      </c>
      <c r="S23" s="143">
        <v>1200</v>
      </c>
      <c r="T23" s="143">
        <v>1200</v>
      </c>
      <c r="U23" s="143">
        <v>39000</v>
      </c>
    </row>
    <row r="24" spans="1:21" ht="15">
      <c r="A24" s="146">
        <v>20</v>
      </c>
      <c r="B24" s="146" t="s">
        <v>50</v>
      </c>
      <c r="C24" s="146" t="s">
        <v>71</v>
      </c>
      <c r="D24" s="143">
        <v>2500</v>
      </c>
      <c r="E24" s="143">
        <v>2400</v>
      </c>
      <c r="F24" s="143">
        <v>2500</v>
      </c>
      <c r="G24" s="143">
        <v>2700</v>
      </c>
      <c r="H24" s="143">
        <v>2400</v>
      </c>
      <c r="I24" s="143">
        <v>2100</v>
      </c>
      <c r="J24" s="143">
        <v>2200</v>
      </c>
      <c r="K24" s="143">
        <v>2600</v>
      </c>
      <c r="L24" s="143">
        <v>3000</v>
      </c>
      <c r="M24" s="143">
        <v>3100</v>
      </c>
      <c r="N24" s="143">
        <v>2900</v>
      </c>
      <c r="O24" s="143">
        <v>2700</v>
      </c>
      <c r="P24" s="143">
        <v>2800</v>
      </c>
      <c r="Q24" s="143">
        <v>2100</v>
      </c>
      <c r="R24" s="143">
        <v>1600</v>
      </c>
      <c r="S24" s="143">
        <v>1200</v>
      </c>
      <c r="T24" s="143">
        <v>1200</v>
      </c>
      <c r="U24" s="143">
        <v>40100</v>
      </c>
    </row>
    <row r="25" spans="1:21" ht="15">
      <c r="A25" s="146">
        <v>21</v>
      </c>
      <c r="B25" s="146" t="s">
        <v>51</v>
      </c>
      <c r="C25" s="146" t="s">
        <v>71</v>
      </c>
      <c r="D25" s="143">
        <v>2700</v>
      </c>
      <c r="E25" s="143">
        <v>2500</v>
      </c>
      <c r="F25" s="143">
        <v>2900</v>
      </c>
      <c r="G25" s="143">
        <v>3100</v>
      </c>
      <c r="H25" s="143">
        <v>2700</v>
      </c>
      <c r="I25" s="143">
        <v>2700</v>
      </c>
      <c r="J25" s="143">
        <v>2600</v>
      </c>
      <c r="K25" s="143">
        <v>2700</v>
      </c>
      <c r="L25" s="143">
        <v>3500</v>
      </c>
      <c r="M25" s="143">
        <v>3600</v>
      </c>
      <c r="N25" s="143">
        <v>3300</v>
      </c>
      <c r="O25" s="143">
        <v>3000</v>
      </c>
      <c r="P25" s="143">
        <v>3100</v>
      </c>
      <c r="Q25" s="143">
        <v>2400</v>
      </c>
      <c r="R25" s="143">
        <v>2100</v>
      </c>
      <c r="S25" s="143">
        <v>1500</v>
      </c>
      <c r="T25" s="143">
        <v>1600</v>
      </c>
      <c r="U25" s="143">
        <v>45900</v>
      </c>
    </row>
    <row r="26" spans="1:21" ht="15">
      <c r="A26" s="146">
        <v>22</v>
      </c>
      <c r="B26" s="146" t="s">
        <v>52</v>
      </c>
      <c r="C26" s="146" t="s">
        <v>71</v>
      </c>
      <c r="D26" s="143">
        <v>3800</v>
      </c>
      <c r="E26" s="143">
        <v>3700</v>
      </c>
      <c r="F26" s="143">
        <v>4100</v>
      </c>
      <c r="G26" s="143">
        <v>4500</v>
      </c>
      <c r="H26" s="143">
        <v>3900</v>
      </c>
      <c r="I26" s="143">
        <v>3500</v>
      </c>
      <c r="J26" s="143">
        <v>3400</v>
      </c>
      <c r="K26" s="143">
        <v>3900</v>
      </c>
      <c r="L26" s="143">
        <v>4800</v>
      </c>
      <c r="M26" s="143">
        <v>5100</v>
      </c>
      <c r="N26" s="143">
        <v>4800</v>
      </c>
      <c r="O26" s="143">
        <v>4400</v>
      </c>
      <c r="P26" s="143">
        <v>4800</v>
      </c>
      <c r="Q26" s="143">
        <v>3800</v>
      </c>
      <c r="R26" s="143">
        <v>3000</v>
      </c>
      <c r="S26" s="143">
        <v>2200</v>
      </c>
      <c r="T26" s="143">
        <v>2200</v>
      </c>
      <c r="U26" s="143">
        <v>65800</v>
      </c>
    </row>
    <row r="27" spans="1:21" ht="15">
      <c r="A27" s="146">
        <v>23</v>
      </c>
      <c r="B27" s="146" t="s">
        <v>53</v>
      </c>
      <c r="C27" s="146" t="s">
        <v>71</v>
      </c>
      <c r="D27" s="143">
        <v>10500</v>
      </c>
      <c r="E27" s="143">
        <v>10000</v>
      </c>
      <c r="F27" s="143">
        <v>10500</v>
      </c>
      <c r="G27" s="143">
        <v>11100</v>
      </c>
      <c r="H27" s="143">
        <v>10500</v>
      </c>
      <c r="I27" s="143">
        <v>10600</v>
      </c>
      <c r="J27" s="143">
        <v>10500</v>
      </c>
      <c r="K27" s="143">
        <v>11300</v>
      </c>
      <c r="L27" s="143">
        <v>13000</v>
      </c>
      <c r="M27" s="143">
        <v>13100</v>
      </c>
      <c r="N27" s="143">
        <v>11400</v>
      </c>
      <c r="O27" s="143">
        <v>9800</v>
      </c>
      <c r="P27" s="143">
        <v>9800</v>
      </c>
      <c r="Q27" s="143">
        <v>7300</v>
      </c>
      <c r="R27" s="143">
        <v>5900</v>
      </c>
      <c r="S27" s="143">
        <v>4200</v>
      </c>
      <c r="T27" s="143">
        <v>4000</v>
      </c>
      <c r="U27" s="143">
        <v>163400</v>
      </c>
    </row>
    <row r="28" spans="1:21" ht="15">
      <c r="A28" s="146">
        <v>24</v>
      </c>
      <c r="B28" s="146" t="s">
        <v>54</v>
      </c>
      <c r="C28" s="146" t="s">
        <v>71</v>
      </c>
      <c r="D28" s="143">
        <v>600</v>
      </c>
      <c r="E28" s="143">
        <v>500</v>
      </c>
      <c r="F28" s="143">
        <v>600</v>
      </c>
      <c r="G28" s="143">
        <v>600</v>
      </c>
      <c r="H28" s="143">
        <v>600</v>
      </c>
      <c r="I28" s="143">
        <v>500</v>
      </c>
      <c r="J28" s="143">
        <v>500</v>
      </c>
      <c r="K28" s="143">
        <v>600</v>
      </c>
      <c r="L28" s="143">
        <v>800</v>
      </c>
      <c r="M28" s="143">
        <v>900</v>
      </c>
      <c r="N28" s="143">
        <v>800</v>
      </c>
      <c r="O28" s="143">
        <v>800</v>
      </c>
      <c r="P28" s="143">
        <v>800</v>
      </c>
      <c r="Q28" s="143">
        <v>700</v>
      </c>
      <c r="R28" s="143">
        <v>500</v>
      </c>
      <c r="S28" s="143">
        <v>300</v>
      </c>
      <c r="T28" s="143">
        <v>400</v>
      </c>
      <c r="U28" s="143">
        <v>10600</v>
      </c>
    </row>
    <row r="29" spans="1:21" ht="15">
      <c r="A29" s="146">
        <v>25</v>
      </c>
      <c r="B29" s="146" t="s">
        <v>55</v>
      </c>
      <c r="C29" s="146" t="s">
        <v>71</v>
      </c>
      <c r="D29" s="143">
        <v>3700</v>
      </c>
      <c r="E29" s="143">
        <v>3700</v>
      </c>
      <c r="F29" s="143">
        <v>4400</v>
      </c>
      <c r="G29" s="143">
        <v>4500</v>
      </c>
      <c r="H29" s="143">
        <v>3900</v>
      </c>
      <c r="I29" s="143">
        <v>4000</v>
      </c>
      <c r="J29" s="143">
        <v>3800</v>
      </c>
      <c r="K29" s="143">
        <v>4000</v>
      </c>
      <c r="L29" s="143">
        <v>5100</v>
      </c>
      <c r="M29" s="143">
        <v>5800</v>
      </c>
      <c r="N29" s="143">
        <v>5200</v>
      </c>
      <c r="O29" s="143">
        <v>4900</v>
      </c>
      <c r="P29" s="143">
        <v>5200</v>
      </c>
      <c r="Q29" s="143">
        <v>4000</v>
      </c>
      <c r="R29" s="143">
        <v>3300</v>
      </c>
      <c r="S29" s="143">
        <v>2700</v>
      </c>
      <c r="T29" s="143">
        <v>3000</v>
      </c>
      <c r="U29" s="143">
        <v>71500</v>
      </c>
    </row>
    <row r="30" spans="1:21" ht="15">
      <c r="A30" s="146">
        <v>26</v>
      </c>
      <c r="B30" s="146" t="s">
        <v>56</v>
      </c>
      <c r="C30" s="146" t="s">
        <v>71</v>
      </c>
      <c r="D30" s="143">
        <v>4900</v>
      </c>
      <c r="E30" s="143">
        <v>4600</v>
      </c>
      <c r="F30" s="143">
        <v>5100</v>
      </c>
      <c r="G30" s="143">
        <v>5500</v>
      </c>
      <c r="H30" s="143">
        <v>5700</v>
      </c>
      <c r="I30" s="143">
        <v>5400</v>
      </c>
      <c r="J30" s="143">
        <v>4900</v>
      </c>
      <c r="K30" s="143">
        <v>5100</v>
      </c>
      <c r="L30" s="143">
        <v>6400</v>
      </c>
      <c r="M30" s="143">
        <v>7000</v>
      </c>
      <c r="N30" s="143">
        <v>6500</v>
      </c>
      <c r="O30" s="143">
        <v>5300</v>
      </c>
      <c r="P30" s="143">
        <v>5300</v>
      </c>
      <c r="Q30" s="143">
        <v>4100</v>
      </c>
      <c r="R30" s="143">
        <v>3400</v>
      </c>
      <c r="S30" s="143">
        <v>2500</v>
      </c>
      <c r="T30" s="143">
        <v>2600</v>
      </c>
      <c r="U30" s="143">
        <v>84100</v>
      </c>
    </row>
    <row r="31" spans="1:21" ht="15">
      <c r="A31" s="146">
        <v>27</v>
      </c>
      <c r="B31" s="146" t="s">
        <v>57</v>
      </c>
      <c r="C31" s="146" t="s">
        <v>71</v>
      </c>
      <c r="D31" s="143">
        <v>700</v>
      </c>
      <c r="E31" s="143">
        <v>700</v>
      </c>
      <c r="F31" s="143">
        <v>700</v>
      </c>
      <c r="G31" s="143">
        <v>800</v>
      </c>
      <c r="H31" s="143">
        <v>700</v>
      </c>
      <c r="I31" s="143">
        <v>700</v>
      </c>
      <c r="J31" s="143">
        <v>700</v>
      </c>
      <c r="K31" s="143">
        <v>800</v>
      </c>
      <c r="L31" s="143">
        <v>800</v>
      </c>
      <c r="M31" s="143">
        <v>900</v>
      </c>
      <c r="N31" s="143">
        <v>800</v>
      </c>
      <c r="O31" s="143">
        <v>800</v>
      </c>
      <c r="P31" s="143">
        <v>800</v>
      </c>
      <c r="Q31" s="143">
        <v>600</v>
      </c>
      <c r="R31" s="143">
        <v>500</v>
      </c>
      <c r="S31" s="143">
        <v>300</v>
      </c>
      <c r="T31" s="143">
        <v>400</v>
      </c>
      <c r="U31" s="143">
        <v>11800</v>
      </c>
    </row>
    <row r="32" spans="1:21" ht="15">
      <c r="A32" s="146">
        <v>28</v>
      </c>
      <c r="B32" s="146" t="s">
        <v>58</v>
      </c>
      <c r="C32" s="146" t="s">
        <v>71</v>
      </c>
      <c r="D32" s="143">
        <v>2800</v>
      </c>
      <c r="E32" s="143">
        <v>2700</v>
      </c>
      <c r="F32" s="143">
        <v>3200</v>
      </c>
      <c r="G32" s="143">
        <v>3200</v>
      </c>
      <c r="H32" s="143">
        <v>3100</v>
      </c>
      <c r="I32" s="143">
        <v>2700</v>
      </c>
      <c r="J32" s="143">
        <v>2600</v>
      </c>
      <c r="K32" s="143">
        <v>3000</v>
      </c>
      <c r="L32" s="143">
        <v>3700</v>
      </c>
      <c r="M32" s="143">
        <v>4200</v>
      </c>
      <c r="N32" s="143">
        <v>4100</v>
      </c>
      <c r="O32" s="143">
        <v>3800</v>
      </c>
      <c r="P32" s="143">
        <v>4100</v>
      </c>
      <c r="Q32" s="143">
        <v>3400</v>
      </c>
      <c r="R32" s="143">
        <v>2700</v>
      </c>
      <c r="S32" s="143">
        <v>2100</v>
      </c>
      <c r="T32" s="143">
        <v>2200</v>
      </c>
      <c r="U32" s="143">
        <v>53700</v>
      </c>
    </row>
    <row r="33" spans="1:21" ht="15">
      <c r="A33" s="146">
        <v>29</v>
      </c>
      <c r="B33" s="146" t="s">
        <v>59</v>
      </c>
      <c r="C33" s="146" t="s">
        <v>71</v>
      </c>
      <c r="D33" s="143">
        <v>8800</v>
      </c>
      <c r="E33" s="143">
        <v>8300</v>
      </c>
      <c r="F33" s="143">
        <v>9200</v>
      </c>
      <c r="G33" s="143">
        <v>9800</v>
      </c>
      <c r="H33" s="143">
        <v>8900</v>
      </c>
      <c r="I33" s="143">
        <v>8700</v>
      </c>
      <c r="J33" s="143">
        <v>8900</v>
      </c>
      <c r="K33" s="143">
        <v>10100</v>
      </c>
      <c r="L33" s="143">
        <v>12000</v>
      </c>
      <c r="M33" s="143">
        <v>12300</v>
      </c>
      <c r="N33" s="143">
        <v>11600</v>
      </c>
      <c r="O33" s="143">
        <v>10200</v>
      </c>
      <c r="P33" s="143">
        <v>9600</v>
      </c>
      <c r="Q33" s="143">
        <v>7500</v>
      </c>
      <c r="R33" s="143">
        <v>6000</v>
      </c>
      <c r="S33" s="143">
        <v>4400</v>
      </c>
      <c r="T33" s="143">
        <v>4500</v>
      </c>
      <c r="U33" s="143">
        <v>150900</v>
      </c>
    </row>
    <row r="34" spans="1:21" ht="15">
      <c r="A34" s="146">
        <v>30</v>
      </c>
      <c r="B34" s="146" t="s">
        <v>60</v>
      </c>
      <c r="C34" s="146" t="s">
        <v>71</v>
      </c>
      <c r="D34" s="143">
        <v>2300</v>
      </c>
      <c r="E34" s="143">
        <v>2500</v>
      </c>
      <c r="F34" s="143">
        <v>2800</v>
      </c>
      <c r="G34" s="143">
        <v>3200</v>
      </c>
      <c r="H34" s="143">
        <v>3400</v>
      </c>
      <c r="I34" s="143">
        <v>2300</v>
      </c>
      <c r="J34" s="143">
        <v>2100</v>
      </c>
      <c r="K34" s="143">
        <v>2500</v>
      </c>
      <c r="L34" s="143">
        <v>3200</v>
      </c>
      <c r="M34" s="143">
        <v>3400</v>
      </c>
      <c r="N34" s="143">
        <v>3100</v>
      </c>
      <c r="O34" s="143">
        <v>2600</v>
      </c>
      <c r="P34" s="143">
        <v>2900</v>
      </c>
      <c r="Q34" s="143">
        <v>2200</v>
      </c>
      <c r="R34" s="143">
        <v>1800</v>
      </c>
      <c r="S34" s="143">
        <v>1400</v>
      </c>
      <c r="T34" s="143">
        <v>1400</v>
      </c>
      <c r="U34" s="143">
        <v>43200</v>
      </c>
    </row>
    <row r="35" spans="1:21" ht="15">
      <c r="A35" s="146">
        <v>31</v>
      </c>
      <c r="B35" s="146" t="s">
        <v>61</v>
      </c>
      <c r="C35" s="146" t="s">
        <v>71</v>
      </c>
      <c r="D35" s="143">
        <v>5900</v>
      </c>
      <c r="E35" s="143">
        <v>5400</v>
      </c>
      <c r="F35" s="143">
        <v>5400</v>
      </c>
      <c r="G35" s="143">
        <v>5700</v>
      </c>
      <c r="H35" s="143">
        <v>5200</v>
      </c>
      <c r="I35" s="143">
        <v>5200</v>
      </c>
      <c r="J35" s="143">
        <v>5400</v>
      </c>
      <c r="K35" s="143">
        <v>6200</v>
      </c>
      <c r="L35" s="143">
        <v>7200</v>
      </c>
      <c r="M35" s="143">
        <v>7100</v>
      </c>
      <c r="N35" s="143">
        <v>6100</v>
      </c>
      <c r="O35" s="143">
        <v>5000</v>
      </c>
      <c r="P35" s="143">
        <v>5000</v>
      </c>
      <c r="Q35" s="143">
        <v>3800</v>
      </c>
      <c r="R35" s="143">
        <v>3000</v>
      </c>
      <c r="S35" s="143">
        <v>2000</v>
      </c>
      <c r="T35" s="143">
        <v>1800</v>
      </c>
      <c r="U35" s="143">
        <v>85500</v>
      </c>
    </row>
    <row r="36" spans="1:21" ht="15">
      <c r="A36" s="146">
        <v>32</v>
      </c>
      <c r="B36" s="146" t="s">
        <v>62</v>
      </c>
      <c r="C36" s="146" t="s">
        <v>71</v>
      </c>
      <c r="D36" s="143">
        <v>700</v>
      </c>
      <c r="E36" s="143">
        <v>700</v>
      </c>
      <c r="F36" s="143">
        <v>800</v>
      </c>
      <c r="G36" s="143">
        <v>800</v>
      </c>
      <c r="H36" s="143">
        <v>700</v>
      </c>
      <c r="I36" s="143">
        <v>600</v>
      </c>
      <c r="J36" s="143">
        <v>700</v>
      </c>
      <c r="K36" s="143">
        <v>800</v>
      </c>
      <c r="L36" s="143">
        <v>1000</v>
      </c>
      <c r="M36" s="143">
        <v>1100</v>
      </c>
      <c r="N36" s="143">
        <v>1000</v>
      </c>
      <c r="O36" s="143">
        <v>1000</v>
      </c>
      <c r="P36" s="143">
        <v>1100</v>
      </c>
      <c r="Q36" s="143">
        <v>900</v>
      </c>
      <c r="R36" s="143">
        <v>700</v>
      </c>
      <c r="S36" s="143">
        <v>500</v>
      </c>
      <c r="T36" s="143">
        <v>500</v>
      </c>
      <c r="U36" s="143">
        <v>13700</v>
      </c>
    </row>
    <row r="37" spans="1:21" ht="15">
      <c r="A37" s="146">
        <v>33</v>
      </c>
      <c r="B37" s="146" t="s">
        <v>63</v>
      </c>
      <c r="C37" s="146" t="s">
        <v>120</v>
      </c>
      <c r="D37" s="143">
        <v>143600</v>
      </c>
      <c r="E37" s="143">
        <v>131600</v>
      </c>
      <c r="F37" s="143">
        <v>142000</v>
      </c>
      <c r="G37" s="143">
        <v>162700</v>
      </c>
      <c r="H37" s="143">
        <v>182900</v>
      </c>
      <c r="I37" s="143">
        <v>175700</v>
      </c>
      <c r="J37" s="143">
        <v>163000</v>
      </c>
      <c r="K37" s="143">
        <v>173800</v>
      </c>
      <c r="L37" s="143">
        <v>203300</v>
      </c>
      <c r="M37" s="143">
        <v>210600</v>
      </c>
      <c r="N37" s="143">
        <v>191700</v>
      </c>
      <c r="O37" s="143">
        <v>168700</v>
      </c>
      <c r="P37" s="143">
        <v>171800</v>
      </c>
      <c r="Q37" s="143">
        <v>136500</v>
      </c>
      <c r="R37" s="143">
        <v>119900</v>
      </c>
      <c r="S37" s="143">
        <v>101300</v>
      </c>
      <c r="T37" s="143">
        <v>148900</v>
      </c>
      <c r="U37" s="143">
        <v>2728000</v>
      </c>
    </row>
    <row r="38" spans="1:21" ht="15">
      <c r="A38" s="146">
        <v>1</v>
      </c>
      <c r="B38" s="146" t="s">
        <v>31</v>
      </c>
      <c r="C38" s="146" t="s">
        <v>120</v>
      </c>
      <c r="D38" s="143">
        <v>5700</v>
      </c>
      <c r="E38" s="143">
        <v>4500</v>
      </c>
      <c r="F38" s="143">
        <v>4500</v>
      </c>
      <c r="G38" s="143">
        <v>7500</v>
      </c>
      <c r="H38" s="143">
        <v>11800</v>
      </c>
      <c r="I38" s="143">
        <v>10600</v>
      </c>
      <c r="J38" s="143">
        <v>8000</v>
      </c>
      <c r="K38" s="143">
        <v>7000</v>
      </c>
      <c r="L38" s="143">
        <v>7300</v>
      </c>
      <c r="M38" s="143">
        <v>7800</v>
      </c>
      <c r="N38" s="143">
        <v>7100</v>
      </c>
      <c r="O38" s="143">
        <v>6200</v>
      </c>
      <c r="P38" s="143">
        <v>6200</v>
      </c>
      <c r="Q38" s="143">
        <v>4400</v>
      </c>
      <c r="R38" s="143">
        <v>4300</v>
      </c>
      <c r="S38" s="143">
        <v>3800</v>
      </c>
      <c r="T38" s="143">
        <v>6000</v>
      </c>
      <c r="U38" s="143">
        <v>112700</v>
      </c>
    </row>
    <row r="39" spans="1:21" ht="15">
      <c r="A39" s="146">
        <v>2</v>
      </c>
      <c r="B39" s="146" t="s">
        <v>32</v>
      </c>
      <c r="C39" s="146" t="s">
        <v>120</v>
      </c>
      <c r="D39" s="143">
        <v>7400</v>
      </c>
      <c r="E39" s="143">
        <v>6800</v>
      </c>
      <c r="F39" s="143">
        <v>7300</v>
      </c>
      <c r="G39" s="143">
        <v>7500</v>
      </c>
      <c r="H39" s="143">
        <v>6200</v>
      </c>
      <c r="I39" s="143">
        <v>6700</v>
      </c>
      <c r="J39" s="143">
        <v>7400</v>
      </c>
      <c r="K39" s="143">
        <v>8800</v>
      </c>
      <c r="L39" s="143">
        <v>10300</v>
      </c>
      <c r="M39" s="143">
        <v>10500</v>
      </c>
      <c r="N39" s="143">
        <v>9300</v>
      </c>
      <c r="O39" s="143">
        <v>8800</v>
      </c>
      <c r="P39" s="143">
        <v>8600</v>
      </c>
      <c r="Q39" s="143">
        <v>6500</v>
      </c>
      <c r="R39" s="143">
        <v>5100</v>
      </c>
      <c r="S39" s="143">
        <v>4200</v>
      </c>
      <c r="T39" s="143">
        <v>6400</v>
      </c>
      <c r="U39" s="143">
        <v>127700</v>
      </c>
    </row>
    <row r="40" spans="1:21" ht="15">
      <c r="A40" s="146">
        <v>3</v>
      </c>
      <c r="B40" s="146" t="s">
        <v>33</v>
      </c>
      <c r="C40" s="146" t="s">
        <v>120</v>
      </c>
      <c r="D40" s="143">
        <v>3000</v>
      </c>
      <c r="E40" s="143">
        <v>3000</v>
      </c>
      <c r="F40" s="143">
        <v>3300</v>
      </c>
      <c r="G40" s="143">
        <v>3300</v>
      </c>
      <c r="H40" s="143">
        <v>2900</v>
      </c>
      <c r="I40" s="143">
        <v>3000</v>
      </c>
      <c r="J40" s="143">
        <v>3100</v>
      </c>
      <c r="K40" s="143">
        <v>3600</v>
      </c>
      <c r="L40" s="143">
        <v>4300</v>
      </c>
      <c r="M40" s="143">
        <v>4500</v>
      </c>
      <c r="N40" s="143">
        <v>4300</v>
      </c>
      <c r="O40" s="143">
        <v>4000</v>
      </c>
      <c r="P40" s="143">
        <v>4400</v>
      </c>
      <c r="Q40" s="143">
        <v>3500</v>
      </c>
      <c r="R40" s="143">
        <v>3000</v>
      </c>
      <c r="S40" s="143">
        <v>2600</v>
      </c>
      <c r="T40" s="143">
        <v>4000</v>
      </c>
      <c r="U40" s="143">
        <v>59800</v>
      </c>
    </row>
    <row r="41" spans="1:21" ht="15">
      <c r="A41" s="146">
        <v>4</v>
      </c>
      <c r="B41" s="146" t="s">
        <v>34</v>
      </c>
      <c r="C41" s="146" t="s">
        <v>120</v>
      </c>
      <c r="D41" s="143">
        <v>2000</v>
      </c>
      <c r="E41" s="143">
        <v>2100</v>
      </c>
      <c r="F41" s="143">
        <v>2300</v>
      </c>
      <c r="G41" s="143">
        <v>2400</v>
      </c>
      <c r="H41" s="143">
        <v>1900</v>
      </c>
      <c r="I41" s="143">
        <v>2000</v>
      </c>
      <c r="J41" s="143">
        <v>1900</v>
      </c>
      <c r="K41" s="143">
        <v>2500</v>
      </c>
      <c r="L41" s="143">
        <v>3300</v>
      </c>
      <c r="M41" s="143">
        <v>3500</v>
      </c>
      <c r="N41" s="143">
        <v>3400</v>
      </c>
      <c r="O41" s="143">
        <v>3200</v>
      </c>
      <c r="P41" s="143">
        <v>3700</v>
      </c>
      <c r="Q41" s="143">
        <v>3000</v>
      </c>
      <c r="R41" s="143">
        <v>2600</v>
      </c>
      <c r="S41" s="143">
        <v>2100</v>
      </c>
      <c r="T41" s="143">
        <v>3100</v>
      </c>
      <c r="U41" s="143">
        <v>45000</v>
      </c>
    </row>
    <row r="42" spans="1:21" ht="15">
      <c r="A42" s="146">
        <v>5</v>
      </c>
      <c r="B42" s="146" t="s">
        <v>35</v>
      </c>
      <c r="C42" s="146" t="s">
        <v>120</v>
      </c>
      <c r="D42" s="143">
        <v>2800</v>
      </c>
      <c r="E42" s="143">
        <v>2900</v>
      </c>
      <c r="F42" s="143">
        <v>3100</v>
      </c>
      <c r="G42" s="143">
        <v>3200</v>
      </c>
      <c r="H42" s="143">
        <v>2700</v>
      </c>
      <c r="I42" s="143">
        <v>2600</v>
      </c>
      <c r="J42" s="143">
        <v>2600</v>
      </c>
      <c r="K42" s="143">
        <v>3500</v>
      </c>
      <c r="L42" s="143">
        <v>4500</v>
      </c>
      <c r="M42" s="143">
        <v>4600</v>
      </c>
      <c r="N42" s="143">
        <v>4400</v>
      </c>
      <c r="O42" s="143">
        <v>4000</v>
      </c>
      <c r="P42" s="143">
        <v>4500</v>
      </c>
      <c r="Q42" s="143">
        <v>3600</v>
      </c>
      <c r="R42" s="143">
        <v>3100</v>
      </c>
      <c r="S42" s="143">
        <v>2500</v>
      </c>
      <c r="T42" s="143">
        <v>3900</v>
      </c>
      <c r="U42" s="143">
        <v>58700</v>
      </c>
    </row>
    <row r="43" spans="1:21" ht="15">
      <c r="A43" s="146">
        <v>6</v>
      </c>
      <c r="B43" s="146" t="s">
        <v>36</v>
      </c>
      <c r="C43" s="146" t="s">
        <v>120</v>
      </c>
      <c r="D43" s="143">
        <v>1500</v>
      </c>
      <c r="E43" s="143">
        <v>1300</v>
      </c>
      <c r="F43" s="143">
        <v>1500</v>
      </c>
      <c r="G43" s="143">
        <v>1600</v>
      </c>
      <c r="H43" s="143">
        <v>1400</v>
      </c>
      <c r="I43" s="143">
        <v>1500</v>
      </c>
      <c r="J43" s="143">
        <v>1500</v>
      </c>
      <c r="K43" s="143">
        <v>1700</v>
      </c>
      <c r="L43" s="143">
        <v>2100</v>
      </c>
      <c r="M43" s="143">
        <v>2100</v>
      </c>
      <c r="N43" s="143">
        <v>1900</v>
      </c>
      <c r="O43" s="143">
        <v>1700</v>
      </c>
      <c r="P43" s="143">
        <v>1900</v>
      </c>
      <c r="Q43" s="143">
        <v>1400</v>
      </c>
      <c r="R43" s="143">
        <v>1200</v>
      </c>
      <c r="S43" s="143">
        <v>800</v>
      </c>
      <c r="T43" s="143">
        <v>1200</v>
      </c>
      <c r="U43" s="143">
        <v>26300</v>
      </c>
    </row>
    <row r="44" spans="1:21" ht="15">
      <c r="A44" s="146">
        <v>7</v>
      </c>
      <c r="B44" s="146" t="s">
        <v>37</v>
      </c>
      <c r="C44" s="146" t="s">
        <v>120</v>
      </c>
      <c r="D44" s="143">
        <v>2500</v>
      </c>
      <c r="E44" s="143">
        <v>2300</v>
      </c>
      <c r="F44" s="143">
        <v>2400</v>
      </c>
      <c r="G44" s="143">
        <v>2800</v>
      </c>
      <c r="H44" s="143">
        <v>2900</v>
      </c>
      <c r="I44" s="143">
        <v>3000</v>
      </c>
      <c r="J44" s="143">
        <v>2700</v>
      </c>
      <c r="K44" s="143">
        <v>2900</v>
      </c>
      <c r="L44" s="143">
        <v>3700</v>
      </c>
      <c r="M44" s="143">
        <v>3800</v>
      </c>
      <c r="N44" s="143">
        <v>3600</v>
      </c>
      <c r="O44" s="143">
        <v>3100</v>
      </c>
      <c r="P44" s="143">
        <v>3000</v>
      </c>
      <c r="Q44" s="143">
        <v>2300</v>
      </c>
      <c r="R44" s="143">
        <v>2100</v>
      </c>
      <c r="S44" s="143">
        <v>1800</v>
      </c>
      <c r="T44" s="143">
        <v>2600</v>
      </c>
      <c r="U44" s="143">
        <v>47500</v>
      </c>
    </row>
    <row r="45" spans="1:21" ht="15">
      <c r="A45" s="146">
        <v>8</v>
      </c>
      <c r="B45" s="146" t="s">
        <v>38</v>
      </c>
      <c r="C45" s="146" t="s">
        <v>120</v>
      </c>
      <c r="D45" s="143">
        <v>3800</v>
      </c>
      <c r="E45" s="143">
        <v>3600</v>
      </c>
      <c r="F45" s="143">
        <v>4000</v>
      </c>
      <c r="G45" s="143">
        <v>4300</v>
      </c>
      <c r="H45" s="143">
        <v>3800</v>
      </c>
      <c r="I45" s="143">
        <v>3800</v>
      </c>
      <c r="J45" s="143">
        <v>3500</v>
      </c>
      <c r="K45" s="143">
        <v>4300</v>
      </c>
      <c r="L45" s="143">
        <v>5600</v>
      </c>
      <c r="M45" s="143">
        <v>6200</v>
      </c>
      <c r="N45" s="143">
        <v>5700</v>
      </c>
      <c r="O45" s="143">
        <v>5500</v>
      </c>
      <c r="P45" s="143">
        <v>5900</v>
      </c>
      <c r="Q45" s="143">
        <v>5100</v>
      </c>
      <c r="R45" s="143">
        <v>4200</v>
      </c>
      <c r="S45" s="143">
        <v>3600</v>
      </c>
      <c r="T45" s="143">
        <v>5300</v>
      </c>
      <c r="U45" s="143">
        <v>77900</v>
      </c>
    </row>
    <row r="46" spans="1:21" ht="15">
      <c r="A46" s="146">
        <v>9</v>
      </c>
      <c r="B46" s="146" t="s">
        <v>39</v>
      </c>
      <c r="C46" s="146" t="s">
        <v>120</v>
      </c>
      <c r="D46" s="143">
        <v>3800</v>
      </c>
      <c r="E46" s="143">
        <v>3300</v>
      </c>
      <c r="F46" s="143">
        <v>3600</v>
      </c>
      <c r="G46" s="143">
        <v>5600</v>
      </c>
      <c r="H46" s="143">
        <v>7900</v>
      </c>
      <c r="I46" s="143">
        <v>5900</v>
      </c>
      <c r="J46" s="143">
        <v>4500</v>
      </c>
      <c r="K46" s="143">
        <v>4100</v>
      </c>
      <c r="L46" s="143">
        <v>4600</v>
      </c>
      <c r="M46" s="143">
        <v>5300</v>
      </c>
      <c r="N46" s="143">
        <v>5000</v>
      </c>
      <c r="O46" s="143">
        <v>4100</v>
      </c>
      <c r="P46" s="143">
        <v>4500</v>
      </c>
      <c r="Q46" s="143">
        <v>3400</v>
      </c>
      <c r="R46" s="143">
        <v>3300</v>
      </c>
      <c r="S46" s="143">
        <v>3000</v>
      </c>
      <c r="T46" s="143">
        <v>4500</v>
      </c>
      <c r="U46" s="143">
        <v>76600</v>
      </c>
    </row>
    <row r="47" spans="1:21" ht="15">
      <c r="A47" s="146">
        <v>10</v>
      </c>
      <c r="B47" s="146" t="s">
        <v>40</v>
      </c>
      <c r="C47" s="146" t="s">
        <v>120</v>
      </c>
      <c r="D47" s="143">
        <v>3300</v>
      </c>
      <c r="E47" s="143">
        <v>3200</v>
      </c>
      <c r="F47" s="143">
        <v>3400</v>
      </c>
      <c r="G47" s="143">
        <v>3800</v>
      </c>
      <c r="H47" s="143">
        <v>3700</v>
      </c>
      <c r="I47" s="143">
        <v>3600</v>
      </c>
      <c r="J47" s="143">
        <v>3500</v>
      </c>
      <c r="K47" s="143">
        <v>4100</v>
      </c>
      <c r="L47" s="143">
        <v>5100</v>
      </c>
      <c r="M47" s="143">
        <v>5000</v>
      </c>
      <c r="N47" s="143">
        <v>4500</v>
      </c>
      <c r="O47" s="143">
        <v>4100</v>
      </c>
      <c r="P47" s="143">
        <v>4200</v>
      </c>
      <c r="Q47" s="143">
        <v>3400</v>
      </c>
      <c r="R47" s="143">
        <v>2900</v>
      </c>
      <c r="S47" s="143">
        <v>2400</v>
      </c>
      <c r="T47" s="143">
        <v>3300</v>
      </c>
      <c r="U47" s="143">
        <v>63400</v>
      </c>
    </row>
    <row r="48" spans="1:21" ht="15">
      <c r="A48" s="146">
        <v>11</v>
      </c>
      <c r="B48" s="146" t="s">
        <v>41</v>
      </c>
      <c r="C48" s="146" t="s">
        <v>120</v>
      </c>
      <c r="D48" s="143">
        <v>2500</v>
      </c>
      <c r="E48" s="143">
        <v>2700</v>
      </c>
      <c r="F48" s="143">
        <v>3000</v>
      </c>
      <c r="G48" s="143">
        <v>3300</v>
      </c>
      <c r="H48" s="143">
        <v>2800</v>
      </c>
      <c r="I48" s="143">
        <v>2100</v>
      </c>
      <c r="J48" s="143">
        <v>2400</v>
      </c>
      <c r="K48" s="143">
        <v>3200</v>
      </c>
      <c r="L48" s="143">
        <v>4200</v>
      </c>
      <c r="M48" s="143">
        <v>4600</v>
      </c>
      <c r="N48" s="143">
        <v>4400</v>
      </c>
      <c r="O48" s="143">
        <v>3800</v>
      </c>
      <c r="P48" s="143">
        <v>3800</v>
      </c>
      <c r="Q48" s="143">
        <v>3100</v>
      </c>
      <c r="R48" s="143">
        <v>2800</v>
      </c>
      <c r="S48" s="143">
        <v>2400</v>
      </c>
      <c r="T48" s="143">
        <v>3200</v>
      </c>
      <c r="U48" s="143">
        <v>54400</v>
      </c>
    </row>
    <row r="49" spans="1:21" ht="15">
      <c r="A49" s="146">
        <v>12</v>
      </c>
      <c r="B49" s="146" t="s">
        <v>42</v>
      </c>
      <c r="C49" s="146" t="s">
        <v>120</v>
      </c>
      <c r="D49" s="143">
        <v>2900</v>
      </c>
      <c r="E49" s="143">
        <v>2700</v>
      </c>
      <c r="F49" s="143">
        <v>2900</v>
      </c>
      <c r="G49" s="143">
        <v>3200</v>
      </c>
      <c r="H49" s="143">
        <v>2700</v>
      </c>
      <c r="I49" s="143">
        <v>2500</v>
      </c>
      <c r="J49" s="143">
        <v>2700</v>
      </c>
      <c r="K49" s="143">
        <v>3300</v>
      </c>
      <c r="L49" s="143">
        <v>4200</v>
      </c>
      <c r="M49" s="143">
        <v>4200</v>
      </c>
      <c r="N49" s="143">
        <v>3900</v>
      </c>
      <c r="O49" s="143">
        <v>3200</v>
      </c>
      <c r="P49" s="143">
        <v>3300</v>
      </c>
      <c r="Q49" s="143">
        <v>2700</v>
      </c>
      <c r="R49" s="143">
        <v>2300</v>
      </c>
      <c r="S49" s="143">
        <v>2000</v>
      </c>
      <c r="T49" s="143">
        <v>3000</v>
      </c>
      <c r="U49" s="143">
        <v>51800</v>
      </c>
    </row>
    <row r="50" spans="1:21" ht="15">
      <c r="A50" s="146">
        <v>13</v>
      </c>
      <c r="B50" s="146" t="s">
        <v>43</v>
      </c>
      <c r="C50" s="146" t="s">
        <v>120</v>
      </c>
      <c r="D50" s="143">
        <v>2400</v>
      </c>
      <c r="E50" s="143">
        <v>2800</v>
      </c>
      <c r="F50" s="143">
        <v>3000</v>
      </c>
      <c r="G50" s="143">
        <v>2900</v>
      </c>
      <c r="H50" s="143">
        <v>2400</v>
      </c>
      <c r="I50" s="143">
        <v>1800</v>
      </c>
      <c r="J50" s="143">
        <v>2200</v>
      </c>
      <c r="K50" s="143">
        <v>2800</v>
      </c>
      <c r="L50" s="143">
        <v>3800</v>
      </c>
      <c r="M50" s="143">
        <v>4100</v>
      </c>
      <c r="N50" s="143">
        <v>3600</v>
      </c>
      <c r="O50" s="143">
        <v>3100</v>
      </c>
      <c r="P50" s="143">
        <v>3000</v>
      </c>
      <c r="Q50" s="143">
        <v>2400</v>
      </c>
      <c r="R50" s="143">
        <v>2100</v>
      </c>
      <c r="S50" s="143">
        <v>2000</v>
      </c>
      <c r="T50" s="143">
        <v>3000</v>
      </c>
      <c r="U50" s="143">
        <v>47400</v>
      </c>
    </row>
    <row r="51" spans="1:21" ht="15">
      <c r="A51" s="146">
        <v>14</v>
      </c>
      <c r="B51" s="146" t="s">
        <v>44</v>
      </c>
      <c r="C51" s="146" t="s">
        <v>120</v>
      </c>
      <c r="D51" s="143">
        <v>12900</v>
      </c>
      <c r="E51" s="143">
        <v>9800</v>
      </c>
      <c r="F51" s="143">
        <v>10200</v>
      </c>
      <c r="G51" s="143">
        <v>14200</v>
      </c>
      <c r="H51" s="143">
        <v>24900</v>
      </c>
      <c r="I51" s="143">
        <v>23200</v>
      </c>
      <c r="J51" s="143">
        <v>19100</v>
      </c>
      <c r="K51" s="143">
        <v>16600</v>
      </c>
      <c r="L51" s="143">
        <v>16200</v>
      </c>
      <c r="M51" s="143">
        <v>16400</v>
      </c>
      <c r="N51" s="143">
        <v>15200</v>
      </c>
      <c r="O51" s="143">
        <v>12700</v>
      </c>
      <c r="P51" s="143">
        <v>12900</v>
      </c>
      <c r="Q51" s="143">
        <v>9600</v>
      </c>
      <c r="R51" s="143">
        <v>8900</v>
      </c>
      <c r="S51" s="143">
        <v>7900</v>
      </c>
      <c r="T51" s="143">
        <v>13600</v>
      </c>
      <c r="U51" s="143">
        <v>244200</v>
      </c>
    </row>
    <row r="52" spans="1:21" ht="15">
      <c r="A52" s="146">
        <v>15</v>
      </c>
      <c r="B52" s="146" t="s">
        <v>45</v>
      </c>
      <c r="C52" s="146" t="s">
        <v>120</v>
      </c>
      <c r="D52" s="143">
        <v>4600</v>
      </c>
      <c r="E52" s="143">
        <v>4100</v>
      </c>
      <c r="F52" s="143">
        <v>4300</v>
      </c>
      <c r="G52" s="143">
        <v>4500</v>
      </c>
      <c r="H52" s="143">
        <v>4400</v>
      </c>
      <c r="I52" s="143">
        <v>4800</v>
      </c>
      <c r="J52" s="143">
        <v>4900</v>
      </c>
      <c r="K52" s="143">
        <v>5800</v>
      </c>
      <c r="L52" s="143">
        <v>6400</v>
      </c>
      <c r="M52" s="143">
        <v>6300</v>
      </c>
      <c r="N52" s="143">
        <v>5500</v>
      </c>
      <c r="O52" s="143">
        <v>4900</v>
      </c>
      <c r="P52" s="143">
        <v>5100</v>
      </c>
      <c r="Q52" s="143">
        <v>3900</v>
      </c>
      <c r="R52" s="143">
        <v>3500</v>
      </c>
      <c r="S52" s="143">
        <v>2800</v>
      </c>
      <c r="T52" s="143">
        <v>3900</v>
      </c>
      <c r="U52" s="143">
        <v>79900</v>
      </c>
    </row>
    <row r="53" spans="1:21" ht="15">
      <c r="A53" s="146">
        <v>16</v>
      </c>
      <c r="B53" s="146" t="s">
        <v>46</v>
      </c>
      <c r="C53" s="146" t="s">
        <v>120</v>
      </c>
      <c r="D53" s="143">
        <v>10100</v>
      </c>
      <c r="E53" s="143">
        <v>9300</v>
      </c>
      <c r="F53" s="143">
        <v>9800</v>
      </c>
      <c r="G53" s="143">
        <v>11300</v>
      </c>
      <c r="H53" s="143">
        <v>12500</v>
      </c>
      <c r="I53" s="143">
        <v>10500</v>
      </c>
      <c r="J53" s="143">
        <v>10700</v>
      </c>
      <c r="K53" s="143">
        <v>11800</v>
      </c>
      <c r="L53" s="143">
        <v>14000</v>
      </c>
      <c r="M53" s="143">
        <v>14500</v>
      </c>
      <c r="N53" s="143">
        <v>13200</v>
      </c>
      <c r="O53" s="143">
        <v>11800</v>
      </c>
      <c r="P53" s="143">
        <v>12800</v>
      </c>
      <c r="Q53" s="143">
        <v>10100</v>
      </c>
      <c r="R53" s="143">
        <v>8400</v>
      </c>
      <c r="S53" s="143">
        <v>6900</v>
      </c>
      <c r="T53" s="143">
        <v>10500</v>
      </c>
      <c r="U53" s="143">
        <v>188300</v>
      </c>
    </row>
    <row r="54" spans="1:21" ht="15">
      <c r="A54" s="146">
        <v>17</v>
      </c>
      <c r="B54" s="146" t="s">
        <v>47</v>
      </c>
      <c r="C54" s="146" t="s">
        <v>120</v>
      </c>
      <c r="D54" s="143">
        <v>16300</v>
      </c>
      <c r="E54" s="143">
        <v>13300</v>
      </c>
      <c r="F54" s="143">
        <v>14300</v>
      </c>
      <c r="G54" s="143">
        <v>19700</v>
      </c>
      <c r="H54" s="143">
        <v>29400</v>
      </c>
      <c r="I54" s="143">
        <v>27800</v>
      </c>
      <c r="J54" s="143">
        <v>22900</v>
      </c>
      <c r="K54" s="143">
        <v>19900</v>
      </c>
      <c r="L54" s="143">
        <v>21900</v>
      </c>
      <c r="M54" s="143">
        <v>22700</v>
      </c>
      <c r="N54" s="143">
        <v>19900</v>
      </c>
      <c r="O54" s="143">
        <v>15700</v>
      </c>
      <c r="P54" s="143">
        <v>14300</v>
      </c>
      <c r="Q54" s="143">
        <v>11600</v>
      </c>
      <c r="R54" s="143">
        <v>11600</v>
      </c>
      <c r="S54" s="143">
        <v>10500</v>
      </c>
      <c r="T54" s="143">
        <v>15300</v>
      </c>
      <c r="U54" s="143">
        <v>307200</v>
      </c>
    </row>
    <row r="55" spans="1:21" ht="15">
      <c r="A55" s="146">
        <v>18</v>
      </c>
      <c r="B55" s="146" t="s">
        <v>48</v>
      </c>
      <c r="C55" s="146" t="s">
        <v>120</v>
      </c>
      <c r="D55" s="143">
        <v>6200</v>
      </c>
      <c r="E55" s="143">
        <v>6100</v>
      </c>
      <c r="F55" s="143">
        <v>6400</v>
      </c>
      <c r="G55" s="143">
        <v>6400</v>
      </c>
      <c r="H55" s="143">
        <v>5500</v>
      </c>
      <c r="I55" s="143">
        <v>6600</v>
      </c>
      <c r="J55" s="143">
        <v>6300</v>
      </c>
      <c r="K55" s="143">
        <v>7300</v>
      </c>
      <c r="L55" s="143">
        <v>8800</v>
      </c>
      <c r="M55" s="143">
        <v>9500</v>
      </c>
      <c r="N55" s="143">
        <v>8800</v>
      </c>
      <c r="O55" s="143">
        <v>8400</v>
      </c>
      <c r="P55" s="143">
        <v>8500</v>
      </c>
      <c r="Q55" s="143">
        <v>6700</v>
      </c>
      <c r="R55" s="143">
        <v>5700</v>
      </c>
      <c r="S55" s="143">
        <v>4600</v>
      </c>
      <c r="T55" s="143">
        <v>6800</v>
      </c>
      <c r="U55" s="143">
        <v>118700</v>
      </c>
    </row>
    <row r="56" spans="1:21" ht="15">
      <c r="A56" s="146">
        <v>19</v>
      </c>
      <c r="B56" s="146" t="s">
        <v>49</v>
      </c>
      <c r="C56" s="146" t="s">
        <v>120</v>
      </c>
      <c r="D56" s="143">
        <v>2000</v>
      </c>
      <c r="E56" s="143">
        <v>2000</v>
      </c>
      <c r="F56" s="143">
        <v>2200</v>
      </c>
      <c r="G56" s="143">
        <v>2500</v>
      </c>
      <c r="H56" s="143">
        <v>2400</v>
      </c>
      <c r="I56" s="143">
        <v>2400</v>
      </c>
      <c r="J56" s="143">
        <v>2200</v>
      </c>
      <c r="K56" s="143">
        <v>2600</v>
      </c>
      <c r="L56" s="143">
        <v>3300</v>
      </c>
      <c r="M56" s="143">
        <v>3500</v>
      </c>
      <c r="N56" s="143">
        <v>3300</v>
      </c>
      <c r="O56" s="143">
        <v>2700</v>
      </c>
      <c r="P56" s="143">
        <v>2800</v>
      </c>
      <c r="Q56" s="143">
        <v>2300</v>
      </c>
      <c r="R56" s="143">
        <v>2000</v>
      </c>
      <c r="S56" s="143">
        <v>1800</v>
      </c>
      <c r="T56" s="143">
        <v>2600</v>
      </c>
      <c r="U56" s="143">
        <v>42500</v>
      </c>
    </row>
    <row r="57" spans="1:21" ht="15">
      <c r="A57" s="146">
        <v>20</v>
      </c>
      <c r="B57" s="146" t="s">
        <v>50</v>
      </c>
      <c r="C57" s="146" t="s">
        <v>120</v>
      </c>
      <c r="D57" s="143">
        <v>2400</v>
      </c>
      <c r="E57" s="143">
        <v>2200</v>
      </c>
      <c r="F57" s="143">
        <v>2600</v>
      </c>
      <c r="G57" s="143">
        <v>2500</v>
      </c>
      <c r="H57" s="143">
        <v>2400</v>
      </c>
      <c r="I57" s="143">
        <v>2300</v>
      </c>
      <c r="J57" s="143">
        <v>2500</v>
      </c>
      <c r="K57" s="143">
        <v>2700</v>
      </c>
      <c r="L57" s="143">
        <v>3400</v>
      </c>
      <c r="M57" s="143">
        <v>3400</v>
      </c>
      <c r="N57" s="143">
        <v>3200</v>
      </c>
      <c r="O57" s="143">
        <v>2800</v>
      </c>
      <c r="P57" s="143">
        <v>3000</v>
      </c>
      <c r="Q57" s="143">
        <v>2300</v>
      </c>
      <c r="R57" s="143">
        <v>1900</v>
      </c>
      <c r="S57" s="143">
        <v>1600</v>
      </c>
      <c r="T57" s="143">
        <v>2100</v>
      </c>
      <c r="U57" s="143">
        <v>43100</v>
      </c>
    </row>
    <row r="58" spans="1:21" ht="15">
      <c r="A58" s="146">
        <v>21</v>
      </c>
      <c r="B58" s="146" t="s">
        <v>51</v>
      </c>
      <c r="C58" s="146" t="s">
        <v>120</v>
      </c>
      <c r="D58" s="143">
        <v>2500</v>
      </c>
      <c r="E58" s="143">
        <v>2400</v>
      </c>
      <c r="F58" s="143">
        <v>2700</v>
      </c>
      <c r="G58" s="143">
        <v>2800</v>
      </c>
      <c r="H58" s="143">
        <v>2300</v>
      </c>
      <c r="I58" s="143">
        <v>2600</v>
      </c>
      <c r="J58" s="143">
        <v>2500</v>
      </c>
      <c r="K58" s="143">
        <v>3000</v>
      </c>
      <c r="L58" s="143">
        <v>3500</v>
      </c>
      <c r="M58" s="143">
        <v>3700</v>
      </c>
      <c r="N58" s="143">
        <v>3300</v>
      </c>
      <c r="O58" s="143">
        <v>3100</v>
      </c>
      <c r="P58" s="143">
        <v>3300</v>
      </c>
      <c r="Q58" s="143">
        <v>2700</v>
      </c>
      <c r="R58" s="143">
        <v>2200</v>
      </c>
      <c r="S58" s="143">
        <v>2000</v>
      </c>
      <c r="T58" s="143">
        <v>2700</v>
      </c>
      <c r="U58" s="143">
        <v>47400</v>
      </c>
    </row>
    <row r="59" spans="1:21" ht="15">
      <c r="A59" s="146">
        <v>22</v>
      </c>
      <c r="B59" s="146" t="s">
        <v>52</v>
      </c>
      <c r="C59" s="146" t="s">
        <v>120</v>
      </c>
      <c r="D59" s="143">
        <v>3700</v>
      </c>
      <c r="E59" s="143">
        <v>3500</v>
      </c>
      <c r="F59" s="143">
        <v>3900</v>
      </c>
      <c r="G59" s="143">
        <v>4300</v>
      </c>
      <c r="H59" s="143">
        <v>4000</v>
      </c>
      <c r="I59" s="143">
        <v>3800</v>
      </c>
      <c r="J59" s="143">
        <v>3700</v>
      </c>
      <c r="K59" s="143">
        <v>4400</v>
      </c>
      <c r="L59" s="143">
        <v>5400</v>
      </c>
      <c r="M59" s="143">
        <v>5700</v>
      </c>
      <c r="N59" s="143">
        <v>5200</v>
      </c>
      <c r="O59" s="143">
        <v>4900</v>
      </c>
      <c r="P59" s="143">
        <v>5100</v>
      </c>
      <c r="Q59" s="143">
        <v>4200</v>
      </c>
      <c r="R59" s="143">
        <v>3600</v>
      </c>
      <c r="S59" s="143">
        <v>2900</v>
      </c>
      <c r="T59" s="143">
        <v>4100</v>
      </c>
      <c r="U59" s="143">
        <v>72400</v>
      </c>
    </row>
    <row r="60" spans="1:21" ht="15">
      <c r="A60" s="146">
        <v>23</v>
      </c>
      <c r="B60" s="146" t="s">
        <v>53</v>
      </c>
      <c r="C60" s="146" t="s">
        <v>120</v>
      </c>
      <c r="D60" s="143">
        <v>10100</v>
      </c>
      <c r="E60" s="143">
        <v>9500</v>
      </c>
      <c r="F60" s="143">
        <v>10100</v>
      </c>
      <c r="G60" s="143">
        <v>10300</v>
      </c>
      <c r="H60" s="143">
        <v>10500</v>
      </c>
      <c r="I60" s="143">
        <v>11200</v>
      </c>
      <c r="J60" s="143">
        <v>11000</v>
      </c>
      <c r="K60" s="143">
        <v>11900</v>
      </c>
      <c r="L60" s="143">
        <v>13800</v>
      </c>
      <c r="M60" s="143">
        <v>13800</v>
      </c>
      <c r="N60" s="143">
        <v>12200</v>
      </c>
      <c r="O60" s="143">
        <v>10600</v>
      </c>
      <c r="P60" s="143">
        <v>10400</v>
      </c>
      <c r="Q60" s="143">
        <v>8400</v>
      </c>
      <c r="R60" s="143">
        <v>7400</v>
      </c>
      <c r="S60" s="143">
        <v>5900</v>
      </c>
      <c r="T60" s="143">
        <v>7400</v>
      </c>
      <c r="U60" s="143">
        <v>174400</v>
      </c>
    </row>
    <row r="61" spans="1:21" ht="15">
      <c r="A61" s="146">
        <v>24</v>
      </c>
      <c r="B61" s="146" t="s">
        <v>54</v>
      </c>
      <c r="C61" s="146" t="s">
        <v>120</v>
      </c>
      <c r="D61" s="143">
        <v>500</v>
      </c>
      <c r="E61" s="143">
        <v>500</v>
      </c>
      <c r="F61" s="143">
        <v>600</v>
      </c>
      <c r="G61" s="143">
        <v>700</v>
      </c>
      <c r="H61" s="143">
        <v>500</v>
      </c>
      <c r="I61" s="143">
        <v>500</v>
      </c>
      <c r="J61" s="143">
        <v>600</v>
      </c>
      <c r="K61" s="143">
        <v>600</v>
      </c>
      <c r="L61" s="143">
        <v>800</v>
      </c>
      <c r="M61" s="143">
        <v>800</v>
      </c>
      <c r="N61" s="143">
        <v>800</v>
      </c>
      <c r="O61" s="143">
        <v>800</v>
      </c>
      <c r="P61" s="143">
        <v>800</v>
      </c>
      <c r="Q61" s="143">
        <v>700</v>
      </c>
      <c r="R61" s="143">
        <v>600</v>
      </c>
      <c r="S61" s="143">
        <v>400</v>
      </c>
      <c r="T61" s="143">
        <v>600</v>
      </c>
      <c r="U61" s="143">
        <v>10800</v>
      </c>
    </row>
    <row r="62" spans="1:21" ht="15">
      <c r="A62" s="146">
        <v>25</v>
      </c>
      <c r="B62" s="146" t="s">
        <v>55</v>
      </c>
      <c r="C62" s="146" t="s">
        <v>120</v>
      </c>
      <c r="D62" s="143">
        <v>3600</v>
      </c>
      <c r="E62" s="143">
        <v>3600</v>
      </c>
      <c r="F62" s="143">
        <v>4300</v>
      </c>
      <c r="G62" s="143">
        <v>4100</v>
      </c>
      <c r="H62" s="143">
        <v>3600</v>
      </c>
      <c r="I62" s="143">
        <v>4000</v>
      </c>
      <c r="J62" s="143">
        <v>3700</v>
      </c>
      <c r="K62" s="143">
        <v>4400</v>
      </c>
      <c r="L62" s="143">
        <v>5600</v>
      </c>
      <c r="M62" s="143">
        <v>5900</v>
      </c>
      <c r="N62" s="143">
        <v>5400</v>
      </c>
      <c r="O62" s="143">
        <v>5100</v>
      </c>
      <c r="P62" s="143">
        <v>5400</v>
      </c>
      <c r="Q62" s="143">
        <v>4400</v>
      </c>
      <c r="R62" s="143">
        <v>3800</v>
      </c>
      <c r="S62" s="143">
        <v>3100</v>
      </c>
      <c r="T62" s="143">
        <v>5100</v>
      </c>
      <c r="U62" s="143">
        <v>75200</v>
      </c>
    </row>
    <row r="63" spans="1:21" ht="15">
      <c r="A63" s="146">
        <v>26</v>
      </c>
      <c r="B63" s="146" t="s">
        <v>56</v>
      </c>
      <c r="C63" s="146" t="s">
        <v>120</v>
      </c>
      <c r="D63" s="143">
        <v>4800</v>
      </c>
      <c r="E63" s="143">
        <v>4500</v>
      </c>
      <c r="F63" s="143">
        <v>4800</v>
      </c>
      <c r="G63" s="143">
        <v>5300</v>
      </c>
      <c r="H63" s="143">
        <v>5400</v>
      </c>
      <c r="I63" s="143">
        <v>5300</v>
      </c>
      <c r="J63" s="143">
        <v>5300</v>
      </c>
      <c r="K63" s="143">
        <v>5800</v>
      </c>
      <c r="L63" s="143">
        <v>7300</v>
      </c>
      <c r="M63" s="143">
        <v>7400</v>
      </c>
      <c r="N63" s="143">
        <v>6700</v>
      </c>
      <c r="O63" s="143">
        <v>5600</v>
      </c>
      <c r="P63" s="143">
        <v>5700</v>
      </c>
      <c r="Q63" s="143">
        <v>4600</v>
      </c>
      <c r="R63" s="143">
        <v>4100</v>
      </c>
      <c r="S63" s="143">
        <v>3500</v>
      </c>
      <c r="T63" s="143">
        <v>4800</v>
      </c>
      <c r="U63" s="143">
        <v>90800</v>
      </c>
    </row>
    <row r="64" spans="1:21" ht="15">
      <c r="A64" s="146">
        <v>27</v>
      </c>
      <c r="B64" s="146" t="s">
        <v>57</v>
      </c>
      <c r="C64" s="146" t="s">
        <v>120</v>
      </c>
      <c r="D64" s="143">
        <v>600</v>
      </c>
      <c r="E64" s="143">
        <v>600</v>
      </c>
      <c r="F64" s="143">
        <v>700</v>
      </c>
      <c r="G64" s="143">
        <v>700</v>
      </c>
      <c r="H64" s="143">
        <v>600</v>
      </c>
      <c r="I64" s="143">
        <v>600</v>
      </c>
      <c r="J64" s="143">
        <v>700</v>
      </c>
      <c r="K64" s="143">
        <v>800</v>
      </c>
      <c r="L64" s="143">
        <v>800</v>
      </c>
      <c r="M64" s="143">
        <v>900</v>
      </c>
      <c r="N64" s="143">
        <v>800</v>
      </c>
      <c r="O64" s="143">
        <v>800</v>
      </c>
      <c r="P64" s="143">
        <v>700</v>
      </c>
      <c r="Q64" s="143">
        <v>600</v>
      </c>
      <c r="R64" s="143">
        <v>500</v>
      </c>
      <c r="S64" s="143">
        <v>400</v>
      </c>
      <c r="T64" s="143">
        <v>600</v>
      </c>
      <c r="U64" s="143">
        <v>11400</v>
      </c>
    </row>
    <row r="65" spans="1:21" ht="15">
      <c r="A65" s="146">
        <v>28</v>
      </c>
      <c r="B65" s="146" t="s">
        <v>58</v>
      </c>
      <c r="C65" s="146" t="s">
        <v>120</v>
      </c>
      <c r="D65" s="143">
        <v>2700</v>
      </c>
      <c r="E65" s="143">
        <v>2700</v>
      </c>
      <c r="F65" s="143">
        <v>3000</v>
      </c>
      <c r="G65" s="143">
        <v>3200</v>
      </c>
      <c r="H65" s="143">
        <v>3100</v>
      </c>
      <c r="I65" s="143">
        <v>2900</v>
      </c>
      <c r="J65" s="143">
        <v>2800</v>
      </c>
      <c r="K65" s="143">
        <v>3400</v>
      </c>
      <c r="L65" s="143">
        <v>4200</v>
      </c>
      <c r="M65" s="143">
        <v>4600</v>
      </c>
      <c r="N65" s="143">
        <v>4400</v>
      </c>
      <c r="O65" s="143">
        <v>4100</v>
      </c>
      <c r="P65" s="143">
        <v>4300</v>
      </c>
      <c r="Q65" s="143">
        <v>3700</v>
      </c>
      <c r="R65" s="143">
        <v>3200</v>
      </c>
      <c r="S65" s="143">
        <v>2700</v>
      </c>
      <c r="T65" s="143">
        <v>4100</v>
      </c>
      <c r="U65" s="143">
        <v>59000</v>
      </c>
    </row>
    <row r="66" spans="1:21" ht="15">
      <c r="A66" s="146">
        <v>29</v>
      </c>
      <c r="B66" s="146" t="s">
        <v>59</v>
      </c>
      <c r="C66" s="146" t="s">
        <v>120</v>
      </c>
      <c r="D66" s="143">
        <v>8600</v>
      </c>
      <c r="E66" s="143">
        <v>8200</v>
      </c>
      <c r="F66" s="143">
        <v>8800</v>
      </c>
      <c r="G66" s="143">
        <v>9400</v>
      </c>
      <c r="H66" s="143">
        <v>8700</v>
      </c>
      <c r="I66" s="143">
        <v>9500</v>
      </c>
      <c r="J66" s="143">
        <v>9500</v>
      </c>
      <c r="K66" s="143">
        <v>10600</v>
      </c>
      <c r="L66" s="143">
        <v>12700</v>
      </c>
      <c r="M66" s="143">
        <v>13200</v>
      </c>
      <c r="N66" s="143">
        <v>12300</v>
      </c>
      <c r="O66" s="143">
        <v>10800</v>
      </c>
      <c r="P66" s="143">
        <v>10200</v>
      </c>
      <c r="Q66" s="143">
        <v>8400</v>
      </c>
      <c r="R66" s="143">
        <v>7400</v>
      </c>
      <c r="S66" s="143">
        <v>6200</v>
      </c>
      <c r="T66" s="143">
        <v>8600</v>
      </c>
      <c r="U66" s="143">
        <v>163000</v>
      </c>
    </row>
    <row r="67" spans="1:21" ht="15">
      <c r="A67" s="146">
        <v>30</v>
      </c>
      <c r="B67" s="146" t="s">
        <v>60</v>
      </c>
      <c r="C67" s="146" t="s">
        <v>120</v>
      </c>
      <c r="D67" s="143">
        <v>2200</v>
      </c>
      <c r="E67" s="143">
        <v>2300</v>
      </c>
      <c r="F67" s="143">
        <v>2800</v>
      </c>
      <c r="G67" s="143">
        <v>3400</v>
      </c>
      <c r="H67" s="143">
        <v>3800</v>
      </c>
      <c r="I67" s="143">
        <v>2500</v>
      </c>
      <c r="J67" s="143">
        <v>2400</v>
      </c>
      <c r="K67" s="143">
        <v>2900</v>
      </c>
      <c r="L67" s="143">
        <v>3500</v>
      </c>
      <c r="M67" s="143">
        <v>3700</v>
      </c>
      <c r="N67" s="143">
        <v>3200</v>
      </c>
      <c r="O67" s="143">
        <v>2800</v>
      </c>
      <c r="P67" s="143">
        <v>2900</v>
      </c>
      <c r="Q67" s="143">
        <v>2500</v>
      </c>
      <c r="R67" s="143">
        <v>2100</v>
      </c>
      <c r="S67" s="143">
        <v>1700</v>
      </c>
      <c r="T67" s="143">
        <v>2500</v>
      </c>
      <c r="U67" s="143">
        <v>47000</v>
      </c>
    </row>
    <row r="68" spans="1:21" ht="15">
      <c r="A68" s="146">
        <v>31</v>
      </c>
      <c r="B68" s="146" t="s">
        <v>61</v>
      </c>
      <c r="C68" s="146" t="s">
        <v>120</v>
      </c>
      <c r="D68" s="143">
        <v>5600</v>
      </c>
      <c r="E68" s="143">
        <v>5300</v>
      </c>
      <c r="F68" s="143">
        <v>5400</v>
      </c>
      <c r="G68" s="143">
        <v>5400</v>
      </c>
      <c r="H68" s="143">
        <v>5200</v>
      </c>
      <c r="I68" s="143">
        <v>5500</v>
      </c>
      <c r="J68" s="143">
        <v>5500</v>
      </c>
      <c r="K68" s="143">
        <v>6700</v>
      </c>
      <c r="L68" s="143">
        <v>7600</v>
      </c>
      <c r="M68" s="143">
        <v>7400</v>
      </c>
      <c r="N68" s="143">
        <v>6200</v>
      </c>
      <c r="O68" s="143">
        <v>5300</v>
      </c>
      <c r="P68" s="143">
        <v>5300</v>
      </c>
      <c r="Q68" s="143">
        <v>4200</v>
      </c>
      <c r="R68" s="143">
        <v>3400</v>
      </c>
      <c r="S68" s="143">
        <v>2600</v>
      </c>
      <c r="T68" s="143">
        <v>3100</v>
      </c>
      <c r="U68" s="143">
        <v>89500</v>
      </c>
    </row>
    <row r="69" spans="1:21" ht="15">
      <c r="A69" s="146">
        <v>32</v>
      </c>
      <c r="B69" s="146" t="s">
        <v>62</v>
      </c>
      <c r="C69" s="146" t="s">
        <v>120</v>
      </c>
      <c r="D69" s="143">
        <v>600</v>
      </c>
      <c r="E69" s="143">
        <v>700</v>
      </c>
      <c r="F69" s="143">
        <v>800</v>
      </c>
      <c r="G69" s="143">
        <v>800</v>
      </c>
      <c r="H69" s="143">
        <v>500</v>
      </c>
      <c r="I69" s="143">
        <v>600</v>
      </c>
      <c r="J69" s="143">
        <v>700</v>
      </c>
      <c r="K69" s="143">
        <v>800</v>
      </c>
      <c r="L69" s="143">
        <v>1000</v>
      </c>
      <c r="M69" s="143">
        <v>1000</v>
      </c>
      <c r="N69" s="143">
        <v>1000</v>
      </c>
      <c r="O69" s="143">
        <v>1000</v>
      </c>
      <c r="P69" s="143">
        <v>1100</v>
      </c>
      <c r="Q69" s="143">
        <v>800</v>
      </c>
      <c r="R69" s="143">
        <v>800</v>
      </c>
      <c r="S69" s="143">
        <v>700</v>
      </c>
      <c r="T69" s="143">
        <v>1100</v>
      </c>
      <c r="U69" s="143">
        <v>14000</v>
      </c>
    </row>
    <row r="70" spans="1:21" ht="15">
      <c r="A70" s="160">
        <v>33</v>
      </c>
      <c r="B70" s="160" t="s">
        <v>63</v>
      </c>
      <c r="C70" s="160" t="s">
        <v>78</v>
      </c>
      <c r="D70" s="143">
        <v>292800</v>
      </c>
      <c r="E70" s="143">
        <v>269700</v>
      </c>
      <c r="F70" s="143">
        <v>291600</v>
      </c>
      <c r="G70" s="143">
        <v>330800</v>
      </c>
      <c r="H70" s="143">
        <v>363900</v>
      </c>
      <c r="I70" s="143">
        <v>345600</v>
      </c>
      <c r="J70" s="143">
        <v>321700</v>
      </c>
      <c r="K70" s="143">
        <v>340000</v>
      </c>
      <c r="L70" s="143">
        <v>394700</v>
      </c>
      <c r="M70" s="143">
        <v>410900</v>
      </c>
      <c r="N70" s="143">
        <v>375800</v>
      </c>
      <c r="O70" s="143">
        <v>330900</v>
      </c>
      <c r="P70" s="143">
        <v>336500</v>
      </c>
      <c r="Q70" s="143">
        <v>261200</v>
      </c>
      <c r="R70" s="143">
        <v>220600</v>
      </c>
      <c r="S70" s="143">
        <v>178100</v>
      </c>
      <c r="T70" s="143">
        <v>230400</v>
      </c>
      <c r="U70" s="143">
        <v>5295400</v>
      </c>
    </row>
    <row r="71" spans="1:21" ht="15">
      <c r="A71" s="160">
        <v>1</v>
      </c>
      <c r="B71" s="160" t="s">
        <v>31</v>
      </c>
      <c r="C71" s="160" t="s">
        <v>78</v>
      </c>
      <c r="D71" s="143">
        <v>11500</v>
      </c>
      <c r="E71" s="143">
        <v>9200</v>
      </c>
      <c r="F71" s="143">
        <v>9400</v>
      </c>
      <c r="G71" s="143">
        <v>14700</v>
      </c>
      <c r="H71" s="143">
        <v>23200</v>
      </c>
      <c r="I71" s="143">
        <v>21200</v>
      </c>
      <c r="J71" s="143">
        <v>17000</v>
      </c>
      <c r="K71" s="143">
        <v>14700</v>
      </c>
      <c r="L71" s="143">
        <v>14800</v>
      </c>
      <c r="M71" s="143">
        <v>15400</v>
      </c>
      <c r="N71" s="143">
        <v>14300</v>
      </c>
      <c r="O71" s="143">
        <v>12800</v>
      </c>
      <c r="P71" s="143">
        <v>12500</v>
      </c>
      <c r="Q71" s="143">
        <v>8500</v>
      </c>
      <c r="R71" s="143">
        <v>7700</v>
      </c>
      <c r="S71" s="143">
        <v>6700</v>
      </c>
      <c r="T71" s="143">
        <v>9100</v>
      </c>
      <c r="U71" s="143">
        <v>222800</v>
      </c>
    </row>
    <row r="72" spans="1:21" ht="15">
      <c r="A72" s="160">
        <v>2</v>
      </c>
      <c r="B72" s="160" t="s">
        <v>32</v>
      </c>
      <c r="C72" s="160" t="s">
        <v>78</v>
      </c>
      <c r="D72" s="143">
        <v>15100</v>
      </c>
      <c r="E72" s="143">
        <v>14000</v>
      </c>
      <c r="F72" s="143">
        <v>15100</v>
      </c>
      <c r="G72" s="143">
        <v>15300</v>
      </c>
      <c r="H72" s="143">
        <v>13100</v>
      </c>
      <c r="I72" s="143">
        <v>13200</v>
      </c>
      <c r="J72" s="143">
        <v>14600</v>
      </c>
      <c r="K72" s="143">
        <v>17400</v>
      </c>
      <c r="L72" s="143">
        <v>20100</v>
      </c>
      <c r="M72" s="143">
        <v>20600</v>
      </c>
      <c r="N72" s="143">
        <v>18800</v>
      </c>
      <c r="O72" s="143">
        <v>17400</v>
      </c>
      <c r="P72" s="143">
        <v>17500</v>
      </c>
      <c r="Q72" s="143">
        <v>12600</v>
      </c>
      <c r="R72" s="143">
        <v>10000</v>
      </c>
      <c r="S72" s="143">
        <v>7800</v>
      </c>
      <c r="T72" s="143">
        <v>10300</v>
      </c>
      <c r="U72" s="143">
        <v>253000</v>
      </c>
    </row>
    <row r="73" spans="1:21" ht="15">
      <c r="A73" s="160">
        <v>3</v>
      </c>
      <c r="B73" s="160" t="s">
        <v>33</v>
      </c>
      <c r="C73" s="160" t="s">
        <v>78</v>
      </c>
      <c r="D73" s="143">
        <v>6000</v>
      </c>
      <c r="E73" s="143">
        <v>6100</v>
      </c>
      <c r="F73" s="143">
        <v>6800</v>
      </c>
      <c r="G73" s="143">
        <v>6900</v>
      </c>
      <c r="H73" s="143">
        <v>6000</v>
      </c>
      <c r="I73" s="143">
        <v>6000</v>
      </c>
      <c r="J73" s="143">
        <v>6000</v>
      </c>
      <c r="K73" s="143">
        <v>6900</v>
      </c>
      <c r="L73" s="143">
        <v>8300</v>
      </c>
      <c r="M73" s="143">
        <v>9100</v>
      </c>
      <c r="N73" s="143">
        <v>8300</v>
      </c>
      <c r="O73" s="143">
        <v>7800</v>
      </c>
      <c r="P73" s="143">
        <v>8700</v>
      </c>
      <c r="Q73" s="143">
        <v>6700</v>
      </c>
      <c r="R73" s="143">
        <v>5600</v>
      </c>
      <c r="S73" s="143">
        <v>4600</v>
      </c>
      <c r="T73" s="143">
        <v>6200</v>
      </c>
      <c r="U73" s="143">
        <v>116000</v>
      </c>
    </row>
    <row r="74" spans="1:21" ht="15">
      <c r="A74" s="160">
        <v>4</v>
      </c>
      <c r="B74" s="160" t="s">
        <v>34</v>
      </c>
      <c r="C74" s="160" t="s">
        <v>78</v>
      </c>
      <c r="D74" s="143">
        <v>4100</v>
      </c>
      <c r="E74" s="143">
        <v>4300</v>
      </c>
      <c r="F74" s="143">
        <v>4900</v>
      </c>
      <c r="G74" s="143">
        <v>5100</v>
      </c>
      <c r="H74" s="143">
        <v>4400</v>
      </c>
      <c r="I74" s="143">
        <v>4200</v>
      </c>
      <c r="J74" s="143">
        <v>3900</v>
      </c>
      <c r="K74" s="143">
        <v>4800</v>
      </c>
      <c r="L74" s="143">
        <v>6200</v>
      </c>
      <c r="M74" s="143">
        <v>6900</v>
      </c>
      <c r="N74" s="143">
        <v>6500</v>
      </c>
      <c r="O74" s="143">
        <v>6300</v>
      </c>
      <c r="P74" s="143">
        <v>7200</v>
      </c>
      <c r="Q74" s="143">
        <v>5900</v>
      </c>
      <c r="R74" s="143">
        <v>4900</v>
      </c>
      <c r="S74" s="143">
        <v>3700</v>
      </c>
      <c r="T74" s="143">
        <v>4900</v>
      </c>
      <c r="U74" s="143">
        <v>88200</v>
      </c>
    </row>
    <row r="75" spans="1:21" ht="15">
      <c r="A75" s="160">
        <v>5</v>
      </c>
      <c r="B75" s="160" t="s">
        <v>35</v>
      </c>
      <c r="C75" s="160" t="s">
        <v>78</v>
      </c>
      <c r="D75" s="143">
        <v>5700</v>
      </c>
      <c r="E75" s="143">
        <v>5900</v>
      </c>
      <c r="F75" s="143">
        <v>6300</v>
      </c>
      <c r="G75" s="143">
        <v>6400</v>
      </c>
      <c r="H75" s="143">
        <v>5300</v>
      </c>
      <c r="I75" s="143">
        <v>5000</v>
      </c>
      <c r="J75" s="143">
        <v>5100</v>
      </c>
      <c r="K75" s="143">
        <v>6700</v>
      </c>
      <c r="L75" s="143">
        <v>8700</v>
      </c>
      <c r="M75" s="143">
        <v>9200</v>
      </c>
      <c r="N75" s="143">
        <v>8700</v>
      </c>
      <c r="O75" s="143">
        <v>8000</v>
      </c>
      <c r="P75" s="143">
        <v>8900</v>
      </c>
      <c r="Q75" s="143">
        <v>7100</v>
      </c>
      <c r="R75" s="143">
        <v>5900</v>
      </c>
      <c r="S75" s="143">
        <v>4600</v>
      </c>
      <c r="T75" s="143">
        <v>6300</v>
      </c>
      <c r="U75" s="143">
        <v>113900</v>
      </c>
    </row>
    <row r="76" spans="1:21" ht="15">
      <c r="A76" s="160">
        <v>6</v>
      </c>
      <c r="B76" s="160" t="s">
        <v>36</v>
      </c>
      <c r="C76" s="160" t="s">
        <v>78</v>
      </c>
      <c r="D76" s="143">
        <v>2900</v>
      </c>
      <c r="E76" s="143">
        <v>2700</v>
      </c>
      <c r="F76" s="143">
        <v>3100</v>
      </c>
      <c r="G76" s="143">
        <v>3200</v>
      </c>
      <c r="H76" s="143">
        <v>2900</v>
      </c>
      <c r="I76" s="143">
        <v>2900</v>
      </c>
      <c r="J76" s="143">
        <v>3000</v>
      </c>
      <c r="K76" s="143">
        <v>3500</v>
      </c>
      <c r="L76" s="143">
        <v>4200</v>
      </c>
      <c r="M76" s="143">
        <v>4200</v>
      </c>
      <c r="N76" s="143">
        <v>3700</v>
      </c>
      <c r="O76" s="143">
        <v>3300</v>
      </c>
      <c r="P76" s="143">
        <v>3600</v>
      </c>
      <c r="Q76" s="143">
        <v>2800</v>
      </c>
      <c r="R76" s="143">
        <v>2100</v>
      </c>
      <c r="S76" s="143">
        <v>1500</v>
      </c>
      <c r="T76" s="143">
        <v>1800</v>
      </c>
      <c r="U76" s="143">
        <v>51400</v>
      </c>
    </row>
    <row r="77" spans="1:21" ht="15">
      <c r="A77" s="160">
        <v>7</v>
      </c>
      <c r="B77" s="160" t="s">
        <v>37</v>
      </c>
      <c r="C77" s="160" t="s">
        <v>78</v>
      </c>
      <c r="D77" s="143">
        <v>5200</v>
      </c>
      <c r="E77" s="143">
        <v>4700</v>
      </c>
      <c r="F77" s="143">
        <v>5000</v>
      </c>
      <c r="G77" s="143">
        <v>5800</v>
      </c>
      <c r="H77" s="143">
        <v>5800</v>
      </c>
      <c r="I77" s="143">
        <v>5800</v>
      </c>
      <c r="J77" s="143">
        <v>5200</v>
      </c>
      <c r="K77" s="143">
        <v>5500</v>
      </c>
      <c r="L77" s="143">
        <v>6900</v>
      </c>
      <c r="M77" s="143">
        <v>7400</v>
      </c>
      <c r="N77" s="143">
        <v>6900</v>
      </c>
      <c r="O77" s="143">
        <v>6000</v>
      </c>
      <c r="P77" s="143">
        <v>5700</v>
      </c>
      <c r="Q77" s="143">
        <v>4400</v>
      </c>
      <c r="R77" s="143">
        <v>3700</v>
      </c>
      <c r="S77" s="143">
        <v>3000</v>
      </c>
      <c r="T77" s="143">
        <v>3800</v>
      </c>
      <c r="U77" s="143">
        <v>90700</v>
      </c>
    </row>
    <row r="78" spans="1:21" ht="15">
      <c r="A78" s="160">
        <v>8</v>
      </c>
      <c r="B78" s="160" t="s">
        <v>38</v>
      </c>
      <c r="C78" s="160" t="s">
        <v>78</v>
      </c>
      <c r="D78" s="143">
        <v>7700</v>
      </c>
      <c r="E78" s="143">
        <v>7400</v>
      </c>
      <c r="F78" s="143">
        <v>8300</v>
      </c>
      <c r="G78" s="143">
        <v>8800</v>
      </c>
      <c r="H78" s="143">
        <v>7700</v>
      </c>
      <c r="I78" s="143">
        <v>7400</v>
      </c>
      <c r="J78" s="143">
        <v>6700</v>
      </c>
      <c r="K78" s="143">
        <v>8200</v>
      </c>
      <c r="L78" s="143">
        <v>10600</v>
      </c>
      <c r="M78" s="143">
        <v>12000</v>
      </c>
      <c r="N78" s="143">
        <v>11200</v>
      </c>
      <c r="O78" s="143">
        <v>10800</v>
      </c>
      <c r="P78" s="143">
        <v>11700</v>
      </c>
      <c r="Q78" s="143">
        <v>9800</v>
      </c>
      <c r="R78" s="143">
        <v>8200</v>
      </c>
      <c r="S78" s="143">
        <v>6600</v>
      </c>
      <c r="T78" s="143">
        <v>8400</v>
      </c>
      <c r="U78" s="143">
        <v>151300</v>
      </c>
    </row>
    <row r="79" spans="1:21" ht="15">
      <c r="A79" s="160">
        <v>9</v>
      </c>
      <c r="B79" s="160" t="s">
        <v>39</v>
      </c>
      <c r="C79" s="160" t="s">
        <v>78</v>
      </c>
      <c r="D79" s="143">
        <v>7800</v>
      </c>
      <c r="E79" s="143">
        <v>6800</v>
      </c>
      <c r="F79" s="143">
        <v>7400</v>
      </c>
      <c r="G79" s="143">
        <v>10800</v>
      </c>
      <c r="H79" s="143">
        <v>15300</v>
      </c>
      <c r="I79" s="143">
        <v>11700</v>
      </c>
      <c r="J79" s="143">
        <v>8900</v>
      </c>
      <c r="K79" s="143">
        <v>8000</v>
      </c>
      <c r="L79" s="143">
        <v>9300</v>
      </c>
      <c r="M79" s="143">
        <v>10200</v>
      </c>
      <c r="N79" s="143">
        <v>9900</v>
      </c>
      <c r="O79" s="143">
        <v>8000</v>
      </c>
      <c r="P79" s="143">
        <v>8500</v>
      </c>
      <c r="Q79" s="143">
        <v>6400</v>
      </c>
      <c r="R79" s="143">
        <v>6000</v>
      </c>
      <c r="S79" s="143">
        <v>5200</v>
      </c>
      <c r="T79" s="143">
        <v>7000</v>
      </c>
      <c r="U79" s="143">
        <v>147300</v>
      </c>
    </row>
    <row r="80" spans="1:21" ht="15">
      <c r="A80" s="160">
        <v>10</v>
      </c>
      <c r="B80" s="160" t="s">
        <v>40</v>
      </c>
      <c r="C80" s="160" t="s">
        <v>78</v>
      </c>
      <c r="D80" s="143">
        <v>6800</v>
      </c>
      <c r="E80" s="143">
        <v>6400</v>
      </c>
      <c r="F80" s="143">
        <v>6900</v>
      </c>
      <c r="G80" s="143">
        <v>7700</v>
      </c>
      <c r="H80" s="143">
        <v>7500</v>
      </c>
      <c r="I80" s="143">
        <v>7000</v>
      </c>
      <c r="J80" s="143">
        <v>6700</v>
      </c>
      <c r="K80" s="143">
        <v>7900</v>
      </c>
      <c r="L80" s="143">
        <v>9700</v>
      </c>
      <c r="M80" s="143">
        <v>9800</v>
      </c>
      <c r="N80" s="143">
        <v>8900</v>
      </c>
      <c r="O80" s="143">
        <v>7900</v>
      </c>
      <c r="P80" s="143">
        <v>8300</v>
      </c>
      <c r="Q80" s="143">
        <v>6500</v>
      </c>
      <c r="R80" s="143">
        <v>5400</v>
      </c>
      <c r="S80" s="143">
        <v>4300</v>
      </c>
      <c r="T80" s="143">
        <v>5100</v>
      </c>
      <c r="U80" s="143">
        <v>122700</v>
      </c>
    </row>
    <row r="81" spans="1:21" ht="15">
      <c r="A81" s="160">
        <v>11</v>
      </c>
      <c r="B81" s="160" t="s">
        <v>41</v>
      </c>
      <c r="C81" s="160" t="s">
        <v>78</v>
      </c>
      <c r="D81" s="143">
        <v>5200</v>
      </c>
      <c r="E81" s="143">
        <v>5700</v>
      </c>
      <c r="F81" s="143">
        <v>6400</v>
      </c>
      <c r="G81" s="143">
        <v>7000</v>
      </c>
      <c r="H81" s="143">
        <v>6000</v>
      </c>
      <c r="I81" s="143">
        <v>4300</v>
      </c>
      <c r="J81" s="143">
        <v>4500</v>
      </c>
      <c r="K81" s="143">
        <v>5900</v>
      </c>
      <c r="L81" s="143">
        <v>7800</v>
      </c>
      <c r="M81" s="143">
        <v>8900</v>
      </c>
      <c r="N81" s="143">
        <v>8400</v>
      </c>
      <c r="O81" s="143">
        <v>7300</v>
      </c>
      <c r="P81" s="143">
        <v>7300</v>
      </c>
      <c r="Q81" s="143">
        <v>5800</v>
      </c>
      <c r="R81" s="143">
        <v>5200</v>
      </c>
      <c r="S81" s="143">
        <v>4300</v>
      </c>
      <c r="T81" s="143">
        <v>5200</v>
      </c>
      <c r="U81" s="143">
        <v>105000</v>
      </c>
    </row>
    <row r="82" spans="1:21" ht="15">
      <c r="A82" s="160">
        <v>12</v>
      </c>
      <c r="B82" s="160" t="s">
        <v>42</v>
      </c>
      <c r="C82" s="160" t="s">
        <v>78</v>
      </c>
      <c r="D82" s="143">
        <v>5900</v>
      </c>
      <c r="E82" s="143">
        <v>5500</v>
      </c>
      <c r="F82" s="143">
        <v>5900</v>
      </c>
      <c r="G82" s="143">
        <v>6400</v>
      </c>
      <c r="H82" s="143">
        <v>5300</v>
      </c>
      <c r="I82" s="143">
        <v>4800</v>
      </c>
      <c r="J82" s="143">
        <v>5000</v>
      </c>
      <c r="K82" s="143">
        <v>6500</v>
      </c>
      <c r="L82" s="143">
        <v>8000</v>
      </c>
      <c r="M82" s="143">
        <v>8200</v>
      </c>
      <c r="N82" s="143">
        <v>7600</v>
      </c>
      <c r="O82" s="143">
        <v>6300</v>
      </c>
      <c r="P82" s="143">
        <v>6400</v>
      </c>
      <c r="Q82" s="143">
        <v>5200</v>
      </c>
      <c r="R82" s="143">
        <v>4300</v>
      </c>
      <c r="S82" s="143">
        <v>3500</v>
      </c>
      <c r="T82" s="143">
        <v>4700</v>
      </c>
      <c r="U82" s="143">
        <v>99700</v>
      </c>
    </row>
    <row r="83" spans="1:21" ht="15">
      <c r="A83" s="160">
        <v>13</v>
      </c>
      <c r="B83" s="160" t="s">
        <v>43</v>
      </c>
      <c r="C83" s="160" t="s">
        <v>78</v>
      </c>
      <c r="D83" s="143">
        <v>5000</v>
      </c>
      <c r="E83" s="143">
        <v>5600</v>
      </c>
      <c r="F83" s="143">
        <v>6100</v>
      </c>
      <c r="G83" s="143">
        <v>6100</v>
      </c>
      <c r="H83" s="143">
        <v>5100</v>
      </c>
      <c r="I83" s="143">
        <v>3500</v>
      </c>
      <c r="J83" s="143">
        <v>4100</v>
      </c>
      <c r="K83" s="143">
        <v>5300</v>
      </c>
      <c r="L83" s="143">
        <v>7000</v>
      </c>
      <c r="M83" s="143">
        <v>7700</v>
      </c>
      <c r="N83" s="143">
        <v>7200</v>
      </c>
      <c r="O83" s="143">
        <v>6000</v>
      </c>
      <c r="P83" s="143">
        <v>5700</v>
      </c>
      <c r="Q83" s="143">
        <v>4500</v>
      </c>
      <c r="R83" s="143">
        <v>3900</v>
      </c>
      <c r="S83" s="143">
        <v>3400</v>
      </c>
      <c r="T83" s="143">
        <v>4600</v>
      </c>
      <c r="U83" s="143">
        <v>90600</v>
      </c>
    </row>
    <row r="84" spans="1:21" ht="15">
      <c r="A84" s="160">
        <v>14</v>
      </c>
      <c r="B84" s="160" t="s">
        <v>44</v>
      </c>
      <c r="C84" s="160" t="s">
        <v>78</v>
      </c>
      <c r="D84" s="143">
        <v>26200</v>
      </c>
      <c r="E84" s="143">
        <v>20500</v>
      </c>
      <c r="F84" s="143">
        <v>21100</v>
      </c>
      <c r="G84" s="143">
        <v>28500</v>
      </c>
      <c r="H84" s="143">
        <v>47800</v>
      </c>
      <c r="I84" s="143">
        <v>45300</v>
      </c>
      <c r="J84" s="143">
        <v>38500</v>
      </c>
      <c r="K84" s="143">
        <v>34100</v>
      </c>
      <c r="L84" s="143">
        <v>32800</v>
      </c>
      <c r="M84" s="143">
        <v>32900</v>
      </c>
      <c r="N84" s="143">
        <v>29900</v>
      </c>
      <c r="O84" s="143">
        <v>25500</v>
      </c>
      <c r="P84" s="143">
        <v>25100</v>
      </c>
      <c r="Q84" s="143">
        <v>18100</v>
      </c>
      <c r="R84" s="143">
        <v>16000</v>
      </c>
      <c r="S84" s="143">
        <v>13800</v>
      </c>
      <c r="T84" s="143">
        <v>20600</v>
      </c>
      <c r="U84" s="143">
        <v>476600</v>
      </c>
    </row>
    <row r="85" spans="1:21" ht="15">
      <c r="A85" s="160">
        <v>15</v>
      </c>
      <c r="B85" s="160" t="s">
        <v>45</v>
      </c>
      <c r="C85" s="160" t="s">
        <v>78</v>
      </c>
      <c r="D85" s="143">
        <v>9300</v>
      </c>
      <c r="E85" s="143">
        <v>8400</v>
      </c>
      <c r="F85" s="143">
        <v>8900</v>
      </c>
      <c r="G85" s="143">
        <v>9300</v>
      </c>
      <c r="H85" s="143">
        <v>8800</v>
      </c>
      <c r="I85" s="143">
        <v>9300</v>
      </c>
      <c r="J85" s="143">
        <v>9800</v>
      </c>
      <c r="K85" s="143">
        <v>11300</v>
      </c>
      <c r="L85" s="143">
        <v>12600</v>
      </c>
      <c r="M85" s="143">
        <v>12400</v>
      </c>
      <c r="N85" s="143">
        <v>11000</v>
      </c>
      <c r="O85" s="143">
        <v>9500</v>
      </c>
      <c r="P85" s="143">
        <v>10100</v>
      </c>
      <c r="Q85" s="143">
        <v>7600</v>
      </c>
      <c r="R85" s="143">
        <v>6500</v>
      </c>
      <c r="S85" s="143">
        <v>5100</v>
      </c>
      <c r="T85" s="143">
        <v>6200</v>
      </c>
      <c r="U85" s="143">
        <v>156000</v>
      </c>
    </row>
    <row r="86" spans="1:21" ht="15">
      <c r="A86" s="160">
        <v>16</v>
      </c>
      <c r="B86" s="160" t="s">
        <v>46</v>
      </c>
      <c r="C86" s="160" t="s">
        <v>78</v>
      </c>
      <c r="D86" s="143">
        <v>20800</v>
      </c>
      <c r="E86" s="143">
        <v>19100</v>
      </c>
      <c r="F86" s="143">
        <v>20200</v>
      </c>
      <c r="G86" s="143">
        <v>22700</v>
      </c>
      <c r="H86" s="143">
        <v>24100</v>
      </c>
      <c r="I86" s="143">
        <v>20800</v>
      </c>
      <c r="J86" s="143">
        <v>20800</v>
      </c>
      <c r="K86" s="143">
        <v>23000</v>
      </c>
      <c r="L86" s="143">
        <v>27400</v>
      </c>
      <c r="M86" s="143">
        <v>28000</v>
      </c>
      <c r="N86" s="143">
        <v>26100</v>
      </c>
      <c r="O86" s="143">
        <v>23000</v>
      </c>
      <c r="P86" s="143">
        <v>25000</v>
      </c>
      <c r="Q86" s="143">
        <v>19500</v>
      </c>
      <c r="R86" s="143">
        <v>15700</v>
      </c>
      <c r="S86" s="143">
        <v>12400</v>
      </c>
      <c r="T86" s="143">
        <v>16500</v>
      </c>
      <c r="U86" s="143">
        <v>365200</v>
      </c>
    </row>
    <row r="87" spans="1:21" ht="15">
      <c r="A87" s="160">
        <v>17</v>
      </c>
      <c r="B87" s="160" t="s">
        <v>47</v>
      </c>
      <c r="C87" s="160" t="s">
        <v>78</v>
      </c>
      <c r="D87" s="143">
        <v>33000</v>
      </c>
      <c r="E87" s="143">
        <v>27100</v>
      </c>
      <c r="F87" s="143">
        <v>29300</v>
      </c>
      <c r="G87" s="143">
        <v>39400</v>
      </c>
      <c r="H87" s="143">
        <v>56600</v>
      </c>
      <c r="I87" s="143">
        <v>55000</v>
      </c>
      <c r="J87" s="143">
        <v>46100</v>
      </c>
      <c r="K87" s="143">
        <v>40100</v>
      </c>
      <c r="L87" s="143">
        <v>43100</v>
      </c>
      <c r="M87" s="143">
        <v>43500</v>
      </c>
      <c r="N87" s="143">
        <v>38300</v>
      </c>
      <c r="O87" s="143">
        <v>31200</v>
      </c>
      <c r="P87" s="143">
        <v>28400</v>
      </c>
      <c r="Q87" s="143">
        <v>22100</v>
      </c>
      <c r="R87" s="143">
        <v>20300</v>
      </c>
      <c r="S87" s="143">
        <v>17300</v>
      </c>
      <c r="T87" s="143">
        <v>22400</v>
      </c>
      <c r="U87" s="143">
        <v>593200</v>
      </c>
    </row>
    <row r="88" spans="1:21" ht="15">
      <c r="A88" s="160">
        <v>18</v>
      </c>
      <c r="B88" s="160" t="s">
        <v>48</v>
      </c>
      <c r="C88" s="160" t="s">
        <v>78</v>
      </c>
      <c r="D88" s="143">
        <v>12700</v>
      </c>
      <c r="E88" s="143">
        <v>12400</v>
      </c>
      <c r="F88" s="143">
        <v>13400</v>
      </c>
      <c r="G88" s="143">
        <v>13300</v>
      </c>
      <c r="H88" s="143">
        <v>11600</v>
      </c>
      <c r="I88" s="143">
        <v>12800</v>
      </c>
      <c r="J88" s="143">
        <v>12500</v>
      </c>
      <c r="K88" s="143">
        <v>13900</v>
      </c>
      <c r="L88" s="143">
        <v>16900</v>
      </c>
      <c r="M88" s="143">
        <v>18500</v>
      </c>
      <c r="N88" s="143">
        <v>17500</v>
      </c>
      <c r="O88" s="143">
        <v>16600</v>
      </c>
      <c r="P88" s="143">
        <v>17000</v>
      </c>
      <c r="Q88" s="143">
        <v>13300</v>
      </c>
      <c r="R88" s="143">
        <v>10600</v>
      </c>
      <c r="S88" s="143">
        <v>8400</v>
      </c>
      <c r="T88" s="143">
        <v>10800</v>
      </c>
      <c r="U88" s="143">
        <v>232100</v>
      </c>
    </row>
    <row r="89" spans="1:21" ht="15">
      <c r="A89" s="160">
        <v>19</v>
      </c>
      <c r="B89" s="160" t="s">
        <v>49</v>
      </c>
      <c r="C89" s="160" t="s">
        <v>78</v>
      </c>
      <c r="D89" s="143">
        <v>4200</v>
      </c>
      <c r="E89" s="143">
        <v>4000</v>
      </c>
      <c r="F89" s="143">
        <v>4500</v>
      </c>
      <c r="G89" s="143">
        <v>5100</v>
      </c>
      <c r="H89" s="143">
        <v>5000</v>
      </c>
      <c r="I89" s="143">
        <v>4700</v>
      </c>
      <c r="J89" s="143">
        <v>4300</v>
      </c>
      <c r="K89" s="143">
        <v>4800</v>
      </c>
      <c r="L89" s="143">
        <v>6100</v>
      </c>
      <c r="M89" s="143">
        <v>6900</v>
      </c>
      <c r="N89" s="143">
        <v>6300</v>
      </c>
      <c r="O89" s="143">
        <v>5300</v>
      </c>
      <c r="P89" s="143">
        <v>5400</v>
      </c>
      <c r="Q89" s="143">
        <v>4300</v>
      </c>
      <c r="R89" s="143">
        <v>3600</v>
      </c>
      <c r="S89" s="143">
        <v>3000</v>
      </c>
      <c r="T89" s="143">
        <v>3800</v>
      </c>
      <c r="U89" s="143">
        <v>81500</v>
      </c>
    </row>
    <row r="90" spans="1:21" ht="15">
      <c r="A90" s="160">
        <v>20</v>
      </c>
      <c r="B90" s="160" t="s">
        <v>50</v>
      </c>
      <c r="C90" s="160" t="s">
        <v>78</v>
      </c>
      <c r="D90" s="143">
        <v>4900</v>
      </c>
      <c r="E90" s="143">
        <v>4700</v>
      </c>
      <c r="F90" s="143">
        <v>5100</v>
      </c>
      <c r="G90" s="143">
        <v>5200</v>
      </c>
      <c r="H90" s="143">
        <v>4800</v>
      </c>
      <c r="I90" s="143">
        <v>4400</v>
      </c>
      <c r="J90" s="143">
        <v>4700</v>
      </c>
      <c r="K90" s="143">
        <v>5300</v>
      </c>
      <c r="L90" s="143">
        <v>6400</v>
      </c>
      <c r="M90" s="143">
        <v>6500</v>
      </c>
      <c r="N90" s="143">
        <v>6100</v>
      </c>
      <c r="O90" s="143">
        <v>5400</v>
      </c>
      <c r="P90" s="143">
        <v>5800</v>
      </c>
      <c r="Q90" s="143">
        <v>4300</v>
      </c>
      <c r="R90" s="143">
        <v>3500</v>
      </c>
      <c r="S90" s="143">
        <v>2800</v>
      </c>
      <c r="T90" s="143">
        <v>3300</v>
      </c>
      <c r="U90" s="143">
        <v>83200</v>
      </c>
    </row>
    <row r="91" spans="1:21" ht="15">
      <c r="A91" s="160">
        <v>21</v>
      </c>
      <c r="B91" s="160" t="s">
        <v>51</v>
      </c>
      <c r="C91" s="160" t="s">
        <v>78</v>
      </c>
      <c r="D91" s="143">
        <v>5300</v>
      </c>
      <c r="E91" s="143">
        <v>4900</v>
      </c>
      <c r="F91" s="143">
        <v>5600</v>
      </c>
      <c r="G91" s="143">
        <v>5900</v>
      </c>
      <c r="H91" s="143">
        <v>5000</v>
      </c>
      <c r="I91" s="143">
        <v>5300</v>
      </c>
      <c r="J91" s="143">
        <v>5100</v>
      </c>
      <c r="K91" s="143">
        <v>5700</v>
      </c>
      <c r="L91" s="143">
        <v>7000</v>
      </c>
      <c r="M91" s="143">
        <v>7200</v>
      </c>
      <c r="N91" s="143">
        <v>6600</v>
      </c>
      <c r="O91" s="143">
        <v>6000</v>
      </c>
      <c r="P91" s="143">
        <v>6400</v>
      </c>
      <c r="Q91" s="143">
        <v>5100</v>
      </c>
      <c r="R91" s="143">
        <v>4300</v>
      </c>
      <c r="S91" s="143">
        <v>3500</v>
      </c>
      <c r="T91" s="143">
        <v>4300</v>
      </c>
      <c r="U91" s="143">
        <v>93300</v>
      </c>
    </row>
    <row r="92" spans="1:21" ht="15">
      <c r="A92" s="160">
        <v>22</v>
      </c>
      <c r="B92" s="160" t="s">
        <v>52</v>
      </c>
      <c r="C92" s="160" t="s">
        <v>78</v>
      </c>
      <c r="D92" s="143">
        <v>7400</v>
      </c>
      <c r="E92" s="143">
        <v>7200</v>
      </c>
      <c r="F92" s="143">
        <v>8000</v>
      </c>
      <c r="G92" s="143">
        <v>8800</v>
      </c>
      <c r="H92" s="143">
        <v>7900</v>
      </c>
      <c r="I92" s="143">
        <v>7300</v>
      </c>
      <c r="J92" s="143">
        <v>7100</v>
      </c>
      <c r="K92" s="143">
        <v>8200</v>
      </c>
      <c r="L92" s="143">
        <v>10200</v>
      </c>
      <c r="M92" s="143">
        <v>10800</v>
      </c>
      <c r="N92" s="143">
        <v>10000</v>
      </c>
      <c r="O92" s="143">
        <v>9300</v>
      </c>
      <c r="P92" s="143">
        <v>9900</v>
      </c>
      <c r="Q92" s="143">
        <v>8000</v>
      </c>
      <c r="R92" s="143">
        <v>6600</v>
      </c>
      <c r="S92" s="143">
        <v>5100</v>
      </c>
      <c r="T92" s="143">
        <v>6200</v>
      </c>
      <c r="U92" s="143">
        <v>138200</v>
      </c>
    </row>
    <row r="93" spans="1:21" ht="15">
      <c r="A93" s="160">
        <v>23</v>
      </c>
      <c r="B93" s="160" t="s">
        <v>53</v>
      </c>
      <c r="C93" s="160" t="s">
        <v>78</v>
      </c>
      <c r="D93" s="143">
        <v>20600</v>
      </c>
      <c r="E93" s="143">
        <v>19500</v>
      </c>
      <c r="F93" s="143">
        <v>20600</v>
      </c>
      <c r="G93" s="143">
        <v>21400</v>
      </c>
      <c r="H93" s="143">
        <v>21000</v>
      </c>
      <c r="I93" s="143">
        <v>21800</v>
      </c>
      <c r="J93" s="143">
        <v>21500</v>
      </c>
      <c r="K93" s="143">
        <v>23200</v>
      </c>
      <c r="L93" s="143">
        <v>26800</v>
      </c>
      <c r="M93" s="143">
        <v>26900</v>
      </c>
      <c r="N93" s="143">
        <v>23600</v>
      </c>
      <c r="O93" s="143">
        <v>20500</v>
      </c>
      <c r="P93" s="143">
        <v>20200</v>
      </c>
      <c r="Q93" s="143">
        <v>15700</v>
      </c>
      <c r="R93" s="143">
        <v>13300</v>
      </c>
      <c r="S93" s="143">
        <v>10100</v>
      </c>
      <c r="T93" s="143">
        <v>11400</v>
      </c>
      <c r="U93" s="143">
        <v>337800</v>
      </c>
    </row>
    <row r="94" spans="1:21" ht="15">
      <c r="A94" s="160">
        <v>24</v>
      </c>
      <c r="B94" s="160" t="s">
        <v>54</v>
      </c>
      <c r="C94" s="160" t="s">
        <v>78</v>
      </c>
      <c r="D94" s="143">
        <v>1100</v>
      </c>
      <c r="E94" s="143">
        <v>1000</v>
      </c>
      <c r="F94" s="143">
        <v>1200</v>
      </c>
      <c r="G94" s="143">
        <v>1300</v>
      </c>
      <c r="H94" s="143">
        <v>1100</v>
      </c>
      <c r="I94" s="143">
        <v>1000</v>
      </c>
      <c r="J94" s="143">
        <v>1100</v>
      </c>
      <c r="K94" s="143">
        <v>1200</v>
      </c>
      <c r="L94" s="143">
        <v>1600</v>
      </c>
      <c r="M94" s="143">
        <v>1700</v>
      </c>
      <c r="N94" s="143">
        <v>1600</v>
      </c>
      <c r="O94" s="143">
        <v>1500</v>
      </c>
      <c r="P94" s="143">
        <v>1600</v>
      </c>
      <c r="Q94" s="143">
        <v>1300</v>
      </c>
      <c r="R94" s="143">
        <v>1100</v>
      </c>
      <c r="S94" s="143">
        <v>700</v>
      </c>
      <c r="T94" s="143">
        <v>1000</v>
      </c>
      <c r="U94" s="143">
        <v>21400</v>
      </c>
    </row>
    <row r="95" spans="1:21" ht="15">
      <c r="A95" s="160">
        <v>25</v>
      </c>
      <c r="B95" s="160" t="s">
        <v>55</v>
      </c>
      <c r="C95" s="160" t="s">
        <v>78</v>
      </c>
      <c r="D95" s="143">
        <v>7300</v>
      </c>
      <c r="E95" s="143">
        <v>7300</v>
      </c>
      <c r="F95" s="143">
        <v>8700</v>
      </c>
      <c r="G95" s="143">
        <v>8700</v>
      </c>
      <c r="H95" s="143">
        <v>7500</v>
      </c>
      <c r="I95" s="143">
        <v>8100</v>
      </c>
      <c r="J95" s="143">
        <v>7600</v>
      </c>
      <c r="K95" s="143">
        <v>8400</v>
      </c>
      <c r="L95" s="143">
        <v>10700</v>
      </c>
      <c r="M95" s="143">
        <v>11700</v>
      </c>
      <c r="N95" s="143">
        <v>10600</v>
      </c>
      <c r="O95" s="143">
        <v>10000</v>
      </c>
      <c r="P95" s="143">
        <v>10600</v>
      </c>
      <c r="Q95" s="143">
        <v>8500</v>
      </c>
      <c r="R95" s="143">
        <v>7200</v>
      </c>
      <c r="S95" s="143">
        <v>5800</v>
      </c>
      <c r="T95" s="143">
        <v>8100</v>
      </c>
      <c r="U95" s="143">
        <v>146700</v>
      </c>
    </row>
    <row r="96" spans="1:21" ht="15">
      <c r="A96" s="160">
        <v>26</v>
      </c>
      <c r="B96" s="160" t="s">
        <v>56</v>
      </c>
      <c r="C96" s="160" t="s">
        <v>78</v>
      </c>
      <c r="D96" s="143">
        <v>9600</v>
      </c>
      <c r="E96" s="143">
        <v>9100</v>
      </c>
      <c r="F96" s="143">
        <v>9900</v>
      </c>
      <c r="G96" s="143">
        <v>10800</v>
      </c>
      <c r="H96" s="143">
        <v>11000</v>
      </c>
      <c r="I96" s="143">
        <v>10700</v>
      </c>
      <c r="J96" s="143">
        <v>10100</v>
      </c>
      <c r="K96" s="143">
        <v>10900</v>
      </c>
      <c r="L96" s="143">
        <v>13700</v>
      </c>
      <c r="M96" s="143">
        <v>14400</v>
      </c>
      <c r="N96" s="143">
        <v>13200</v>
      </c>
      <c r="O96" s="143">
        <v>11000</v>
      </c>
      <c r="P96" s="143">
        <v>11000</v>
      </c>
      <c r="Q96" s="143">
        <v>8700</v>
      </c>
      <c r="R96" s="143">
        <v>7500</v>
      </c>
      <c r="S96" s="143">
        <v>5900</v>
      </c>
      <c r="T96" s="143">
        <v>7400</v>
      </c>
      <c r="U96" s="143">
        <v>174900</v>
      </c>
    </row>
    <row r="97" spans="1:21" ht="15">
      <c r="A97" s="160">
        <v>27</v>
      </c>
      <c r="B97" s="160" t="s">
        <v>57</v>
      </c>
      <c r="C97" s="160" t="s">
        <v>78</v>
      </c>
      <c r="D97" s="143">
        <v>1400</v>
      </c>
      <c r="E97" s="143">
        <v>1300</v>
      </c>
      <c r="F97" s="143">
        <v>1500</v>
      </c>
      <c r="G97" s="143">
        <v>1400</v>
      </c>
      <c r="H97" s="143">
        <v>1300</v>
      </c>
      <c r="I97" s="143">
        <v>1200</v>
      </c>
      <c r="J97" s="143">
        <v>1400</v>
      </c>
      <c r="K97" s="143">
        <v>1500</v>
      </c>
      <c r="L97" s="143">
        <v>1700</v>
      </c>
      <c r="M97" s="143">
        <v>1800</v>
      </c>
      <c r="N97" s="143">
        <v>1600</v>
      </c>
      <c r="O97" s="143">
        <v>1600</v>
      </c>
      <c r="P97" s="143">
        <v>1600</v>
      </c>
      <c r="Q97" s="143">
        <v>1200</v>
      </c>
      <c r="R97" s="143">
        <v>900</v>
      </c>
      <c r="S97" s="143">
        <v>700</v>
      </c>
      <c r="T97" s="143">
        <v>900</v>
      </c>
      <c r="U97" s="143">
        <v>23200</v>
      </c>
    </row>
    <row r="98" spans="1:21" ht="15">
      <c r="A98" s="160">
        <v>28</v>
      </c>
      <c r="B98" s="160" t="s">
        <v>58</v>
      </c>
      <c r="C98" s="160" t="s">
        <v>78</v>
      </c>
      <c r="D98" s="143">
        <v>5500</v>
      </c>
      <c r="E98" s="143">
        <v>5400</v>
      </c>
      <c r="F98" s="143">
        <v>6200</v>
      </c>
      <c r="G98" s="143">
        <v>6400</v>
      </c>
      <c r="H98" s="143">
        <v>6200</v>
      </c>
      <c r="I98" s="143">
        <v>5500</v>
      </c>
      <c r="J98" s="143">
        <v>5400</v>
      </c>
      <c r="K98" s="143">
        <v>6400</v>
      </c>
      <c r="L98" s="143">
        <v>7900</v>
      </c>
      <c r="M98" s="143">
        <v>8800</v>
      </c>
      <c r="N98" s="143">
        <v>8500</v>
      </c>
      <c r="O98" s="143">
        <v>7900</v>
      </c>
      <c r="P98" s="143">
        <v>8400</v>
      </c>
      <c r="Q98" s="143">
        <v>7200</v>
      </c>
      <c r="R98" s="143">
        <v>5900</v>
      </c>
      <c r="S98" s="143">
        <v>4800</v>
      </c>
      <c r="T98" s="143">
        <v>6400</v>
      </c>
      <c r="U98" s="143">
        <v>112800</v>
      </c>
    </row>
    <row r="99" spans="1:21" ht="15">
      <c r="A99" s="160">
        <v>29</v>
      </c>
      <c r="B99" s="160" t="s">
        <v>59</v>
      </c>
      <c r="C99" s="160" t="s">
        <v>78</v>
      </c>
      <c r="D99" s="143">
        <v>17400</v>
      </c>
      <c r="E99" s="143">
        <v>16500</v>
      </c>
      <c r="F99" s="143">
        <v>17900</v>
      </c>
      <c r="G99" s="143">
        <v>19200</v>
      </c>
      <c r="H99" s="143">
        <v>17600</v>
      </c>
      <c r="I99" s="143">
        <v>18200</v>
      </c>
      <c r="J99" s="143">
        <v>18400</v>
      </c>
      <c r="K99" s="143">
        <v>20800</v>
      </c>
      <c r="L99" s="143">
        <v>24700</v>
      </c>
      <c r="M99" s="143">
        <v>25500</v>
      </c>
      <c r="N99" s="143">
        <v>23900</v>
      </c>
      <c r="O99" s="143">
        <v>21100</v>
      </c>
      <c r="P99" s="143">
        <v>19800</v>
      </c>
      <c r="Q99" s="143">
        <v>15900</v>
      </c>
      <c r="R99" s="143">
        <v>13300</v>
      </c>
      <c r="S99" s="143">
        <v>10600</v>
      </c>
      <c r="T99" s="143">
        <v>13100</v>
      </c>
      <c r="U99" s="143">
        <v>313800</v>
      </c>
    </row>
    <row r="100" spans="1:21" ht="15">
      <c r="A100" s="160">
        <v>30</v>
      </c>
      <c r="B100" s="160" t="s">
        <v>60</v>
      </c>
      <c r="C100" s="160" t="s">
        <v>78</v>
      </c>
      <c r="D100" s="143">
        <v>4400</v>
      </c>
      <c r="E100" s="143">
        <v>4800</v>
      </c>
      <c r="F100" s="143">
        <v>5600</v>
      </c>
      <c r="G100" s="143">
        <v>6600</v>
      </c>
      <c r="H100" s="143">
        <v>7200</v>
      </c>
      <c r="I100" s="143">
        <v>4900</v>
      </c>
      <c r="J100" s="143">
        <v>4500</v>
      </c>
      <c r="K100" s="143">
        <v>5300</v>
      </c>
      <c r="L100" s="143">
        <v>6700</v>
      </c>
      <c r="M100" s="143">
        <v>7100</v>
      </c>
      <c r="N100" s="143">
        <v>6300</v>
      </c>
      <c r="O100" s="143">
        <v>5400</v>
      </c>
      <c r="P100" s="143">
        <v>5800</v>
      </c>
      <c r="Q100" s="143">
        <v>4600</v>
      </c>
      <c r="R100" s="143">
        <v>3900</v>
      </c>
      <c r="S100" s="143">
        <v>3100</v>
      </c>
      <c r="T100" s="143">
        <v>3900</v>
      </c>
      <c r="U100" s="143">
        <v>90200</v>
      </c>
    </row>
    <row r="101" spans="1:21" ht="15">
      <c r="A101" s="160">
        <v>31</v>
      </c>
      <c r="B101" s="160" t="s">
        <v>61</v>
      </c>
      <c r="C101" s="160" t="s">
        <v>78</v>
      </c>
      <c r="D101" s="143">
        <v>11600</v>
      </c>
      <c r="E101" s="143">
        <v>10700</v>
      </c>
      <c r="F101" s="143">
        <v>10800</v>
      </c>
      <c r="G101" s="143">
        <v>11100</v>
      </c>
      <c r="H101" s="143">
        <v>10400</v>
      </c>
      <c r="I101" s="143">
        <v>10800</v>
      </c>
      <c r="J101" s="143">
        <v>10900</v>
      </c>
      <c r="K101" s="143">
        <v>12900</v>
      </c>
      <c r="L101" s="143">
        <v>14700</v>
      </c>
      <c r="M101" s="143">
        <v>14500</v>
      </c>
      <c r="N101" s="143">
        <v>12300</v>
      </c>
      <c r="O101" s="143">
        <v>10300</v>
      </c>
      <c r="P101" s="143">
        <v>10400</v>
      </c>
      <c r="Q101" s="143">
        <v>8000</v>
      </c>
      <c r="R101" s="143">
        <v>6300</v>
      </c>
      <c r="S101" s="143">
        <v>4600</v>
      </c>
      <c r="T101" s="143">
        <v>4900</v>
      </c>
      <c r="U101" s="143">
        <v>175100</v>
      </c>
    </row>
    <row r="102" spans="1:21" ht="15">
      <c r="A102" s="160">
        <v>32</v>
      </c>
      <c r="B102" s="160" t="s">
        <v>62</v>
      </c>
      <c r="C102" s="160" t="s">
        <v>78</v>
      </c>
      <c r="D102" s="143">
        <v>1400</v>
      </c>
      <c r="E102" s="143">
        <v>1400</v>
      </c>
      <c r="F102" s="143">
        <v>1500</v>
      </c>
      <c r="G102" s="143">
        <v>1600</v>
      </c>
      <c r="H102" s="143">
        <v>1200</v>
      </c>
      <c r="I102" s="143">
        <v>1300</v>
      </c>
      <c r="J102" s="143">
        <v>1400</v>
      </c>
      <c r="K102" s="143">
        <v>1600</v>
      </c>
      <c r="L102" s="143">
        <v>2100</v>
      </c>
      <c r="M102" s="143">
        <v>2100</v>
      </c>
      <c r="N102" s="143">
        <v>2000</v>
      </c>
      <c r="O102" s="143">
        <v>2000</v>
      </c>
      <c r="P102" s="143">
        <v>2200</v>
      </c>
      <c r="Q102" s="143">
        <v>1700</v>
      </c>
      <c r="R102" s="143">
        <v>1500</v>
      </c>
      <c r="S102" s="143">
        <v>1100</v>
      </c>
      <c r="T102" s="143">
        <v>1600</v>
      </c>
      <c r="U102" s="143">
        <v>27700</v>
      </c>
    </row>
  </sheetData>
  <sheetProtection password="C6C8" sheet="1" objects="1" scenarios="1" selectLockedCells="1" selectUnlockedCells="1"/>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tabColor indexed="45"/>
  </sheetPr>
  <dimension ref="A1:U102"/>
  <sheetViews>
    <sheetView workbookViewId="0" topLeftCell="A35">
      <selection activeCell="C35" sqref="C35"/>
    </sheetView>
  </sheetViews>
  <sheetFormatPr defaultColWidth="9.140625" defaultRowHeight="15"/>
  <cols>
    <col min="1" max="1" width="3.57421875" style="144" customWidth="1"/>
    <col min="2" max="2" width="18.7109375" style="144" bestFit="1" customWidth="1"/>
    <col min="3" max="3" width="4.57421875" style="144" customWidth="1"/>
    <col min="4" max="16384" width="9.140625" style="144" customWidth="1"/>
  </cols>
  <sheetData>
    <row r="1" spans="1:21" ht="15">
      <c r="A1" s="112" t="s">
        <v>157</v>
      </c>
      <c r="B1"/>
      <c r="C1"/>
      <c r="D1">
        <v>96</v>
      </c>
      <c r="E1">
        <v>97</v>
      </c>
      <c r="F1">
        <v>98</v>
      </c>
      <c r="G1">
        <v>99</v>
      </c>
      <c r="H1">
        <v>100</v>
      </c>
      <c r="I1">
        <v>101</v>
      </c>
      <c r="J1">
        <v>102</v>
      </c>
      <c r="K1">
        <v>103</v>
      </c>
      <c r="L1">
        <v>104</v>
      </c>
      <c r="M1">
        <v>105</v>
      </c>
      <c r="N1">
        <v>106</v>
      </c>
      <c r="O1">
        <v>107</v>
      </c>
      <c r="P1">
        <v>108</v>
      </c>
      <c r="Q1">
        <v>109</v>
      </c>
      <c r="R1">
        <v>110</v>
      </c>
      <c r="S1">
        <v>111</v>
      </c>
      <c r="T1">
        <v>112</v>
      </c>
      <c r="U1">
        <v>113</v>
      </c>
    </row>
    <row r="2" spans="1:21" ht="15">
      <c r="A2" s="112" t="s">
        <v>72</v>
      </c>
      <c r="B2" s="108"/>
      <c r="C2" s="110"/>
      <c r="D2" s="108">
        <v>3</v>
      </c>
      <c r="E2" s="108">
        <v>4</v>
      </c>
      <c r="F2" s="108">
        <v>5</v>
      </c>
      <c r="G2" s="108">
        <v>6</v>
      </c>
      <c r="H2" s="108">
        <v>7</v>
      </c>
      <c r="I2" s="108">
        <v>8</v>
      </c>
      <c r="J2" s="108">
        <v>9</v>
      </c>
      <c r="K2" s="108">
        <v>10</v>
      </c>
      <c r="L2" s="108">
        <v>11</v>
      </c>
      <c r="M2" s="108">
        <v>12</v>
      </c>
      <c r="N2" s="108">
        <v>13</v>
      </c>
      <c r="O2" s="108">
        <v>14</v>
      </c>
      <c r="P2" s="108">
        <v>15</v>
      </c>
      <c r="Q2" s="108">
        <v>16</v>
      </c>
      <c r="R2" s="108">
        <v>17</v>
      </c>
      <c r="S2" s="108">
        <v>18</v>
      </c>
      <c r="T2" s="108">
        <v>19</v>
      </c>
      <c r="U2" s="108">
        <v>20</v>
      </c>
    </row>
    <row r="3" spans="1:21" ht="15">
      <c r="A3" s="160" t="s">
        <v>67</v>
      </c>
      <c r="B3" s="160" t="s">
        <v>68</v>
      </c>
      <c r="C3" s="160" t="s">
        <v>69</v>
      </c>
      <c r="D3" s="161" t="s">
        <v>86</v>
      </c>
      <c r="E3" s="161" t="s">
        <v>89</v>
      </c>
      <c r="F3" s="161" t="s">
        <v>90</v>
      </c>
      <c r="G3" s="161" t="s">
        <v>91</v>
      </c>
      <c r="H3" s="161" t="s">
        <v>92</v>
      </c>
      <c r="I3" s="161" t="s">
        <v>93</v>
      </c>
      <c r="J3" s="161" t="s">
        <v>94</v>
      </c>
      <c r="K3" s="161" t="s">
        <v>95</v>
      </c>
      <c r="L3" s="161" t="s">
        <v>96</v>
      </c>
      <c r="M3" s="161" t="s">
        <v>97</v>
      </c>
      <c r="N3" s="161" t="s">
        <v>98</v>
      </c>
      <c r="O3" s="161" t="s">
        <v>99</v>
      </c>
      <c r="P3" s="161" t="s">
        <v>100</v>
      </c>
      <c r="Q3" s="161" t="s">
        <v>101</v>
      </c>
      <c r="R3" s="161" t="s">
        <v>102</v>
      </c>
      <c r="S3" s="161" t="s">
        <v>103</v>
      </c>
      <c r="T3" s="161" t="s">
        <v>70</v>
      </c>
      <c r="U3" s="128" t="s">
        <v>104</v>
      </c>
    </row>
    <row r="4" spans="1:21" ht="15">
      <c r="A4" s="160">
        <v>33</v>
      </c>
      <c r="B4" s="160" t="s">
        <v>63</v>
      </c>
      <c r="C4" s="160" t="s">
        <v>71</v>
      </c>
      <c r="D4" s="143">
        <v>150800</v>
      </c>
      <c r="E4" s="143">
        <v>139300</v>
      </c>
      <c r="F4" s="143">
        <v>145800</v>
      </c>
      <c r="G4" s="143">
        <v>163800</v>
      </c>
      <c r="H4" s="143">
        <v>185700</v>
      </c>
      <c r="I4" s="143">
        <v>180600</v>
      </c>
      <c r="J4" s="143">
        <v>160400</v>
      </c>
      <c r="K4" s="143">
        <v>156600</v>
      </c>
      <c r="L4" s="143">
        <v>184400</v>
      </c>
      <c r="M4" s="143">
        <v>192600</v>
      </c>
      <c r="N4" s="143">
        <v>179700</v>
      </c>
      <c r="O4" s="143">
        <v>159500</v>
      </c>
      <c r="P4" s="143">
        <v>160900</v>
      </c>
      <c r="Q4" s="143">
        <v>123500</v>
      </c>
      <c r="R4" s="143">
        <v>99400</v>
      </c>
      <c r="S4" s="143">
        <v>75900</v>
      </c>
      <c r="T4" s="143">
        <v>82500</v>
      </c>
      <c r="U4" s="143">
        <v>2541500</v>
      </c>
    </row>
    <row r="5" spans="1:21" ht="15">
      <c r="A5" s="160">
        <v>1</v>
      </c>
      <c r="B5" s="160" t="s">
        <v>31</v>
      </c>
      <c r="C5" s="160" t="s">
        <v>71</v>
      </c>
      <c r="D5" s="143">
        <v>6300</v>
      </c>
      <c r="E5" s="143">
        <v>5100</v>
      </c>
      <c r="F5" s="143">
        <v>5300</v>
      </c>
      <c r="G5" s="143">
        <v>6400</v>
      </c>
      <c r="H5" s="143">
        <v>9400</v>
      </c>
      <c r="I5" s="143">
        <v>10700</v>
      </c>
      <c r="J5" s="143">
        <v>10000</v>
      </c>
      <c r="K5" s="143">
        <v>7500</v>
      </c>
      <c r="L5" s="143">
        <v>7600</v>
      </c>
      <c r="M5" s="143">
        <v>7400</v>
      </c>
      <c r="N5" s="143">
        <v>7200</v>
      </c>
      <c r="O5" s="143">
        <v>6500</v>
      </c>
      <c r="P5" s="143">
        <v>6200</v>
      </c>
      <c r="Q5" s="143">
        <v>4100</v>
      </c>
      <c r="R5" s="143">
        <v>3500</v>
      </c>
      <c r="S5" s="143">
        <v>2900</v>
      </c>
      <c r="T5" s="143">
        <v>3200</v>
      </c>
      <c r="U5" s="143">
        <v>109300</v>
      </c>
    </row>
    <row r="6" spans="1:21" ht="15">
      <c r="A6" s="160">
        <v>2</v>
      </c>
      <c r="B6" s="160" t="s">
        <v>32</v>
      </c>
      <c r="C6" s="160" t="s">
        <v>71</v>
      </c>
      <c r="D6" s="143">
        <v>7500</v>
      </c>
      <c r="E6" s="143">
        <v>7200</v>
      </c>
      <c r="F6" s="143">
        <v>7700</v>
      </c>
      <c r="G6" s="143">
        <v>7600</v>
      </c>
      <c r="H6" s="143">
        <v>7000</v>
      </c>
      <c r="I6" s="143">
        <v>6300</v>
      </c>
      <c r="J6" s="143">
        <v>6200</v>
      </c>
      <c r="K6" s="143">
        <v>7300</v>
      </c>
      <c r="L6" s="143">
        <v>9600</v>
      </c>
      <c r="M6" s="143">
        <v>10100</v>
      </c>
      <c r="N6" s="143">
        <v>9500</v>
      </c>
      <c r="O6" s="143">
        <v>8700</v>
      </c>
      <c r="P6" s="143">
        <v>8700</v>
      </c>
      <c r="Q6" s="143">
        <v>6300</v>
      </c>
      <c r="R6" s="143">
        <v>4800</v>
      </c>
      <c r="S6" s="143">
        <v>3600</v>
      </c>
      <c r="T6" s="143">
        <v>4000</v>
      </c>
      <c r="U6" s="143">
        <v>122100</v>
      </c>
    </row>
    <row r="7" spans="1:21" ht="15">
      <c r="A7" s="160">
        <v>3</v>
      </c>
      <c r="B7" s="160" t="s">
        <v>33</v>
      </c>
      <c r="C7" s="160" t="s">
        <v>71</v>
      </c>
      <c r="D7" s="143">
        <v>3000</v>
      </c>
      <c r="E7" s="143">
        <v>3000</v>
      </c>
      <c r="F7" s="143">
        <v>3200</v>
      </c>
      <c r="G7" s="143">
        <v>3400</v>
      </c>
      <c r="H7" s="143">
        <v>3100</v>
      </c>
      <c r="I7" s="143">
        <v>2800</v>
      </c>
      <c r="J7" s="143">
        <v>2500</v>
      </c>
      <c r="K7" s="143">
        <v>3000</v>
      </c>
      <c r="L7" s="143">
        <v>3600</v>
      </c>
      <c r="M7" s="143">
        <v>4300</v>
      </c>
      <c r="N7" s="143">
        <v>3900</v>
      </c>
      <c r="O7" s="143">
        <v>3700</v>
      </c>
      <c r="P7" s="143">
        <v>4100</v>
      </c>
      <c r="Q7" s="143">
        <v>3200</v>
      </c>
      <c r="R7" s="143">
        <v>2600</v>
      </c>
      <c r="S7" s="143">
        <v>2000</v>
      </c>
      <c r="T7" s="143">
        <v>2300</v>
      </c>
      <c r="U7" s="143">
        <v>53600</v>
      </c>
    </row>
    <row r="8" spans="1:21" ht="15">
      <c r="A8" s="160">
        <v>4</v>
      </c>
      <c r="B8" s="160" t="s">
        <v>34</v>
      </c>
      <c r="C8" s="160" t="s">
        <v>71</v>
      </c>
      <c r="D8" s="143">
        <v>2100</v>
      </c>
      <c r="E8" s="143">
        <v>2100</v>
      </c>
      <c r="F8" s="143">
        <v>2500</v>
      </c>
      <c r="G8" s="143">
        <v>2800</v>
      </c>
      <c r="H8" s="143">
        <v>2800</v>
      </c>
      <c r="I8" s="143">
        <v>2400</v>
      </c>
      <c r="J8" s="143">
        <v>1900</v>
      </c>
      <c r="K8" s="143">
        <v>2400</v>
      </c>
      <c r="L8" s="143">
        <v>3100</v>
      </c>
      <c r="M8" s="143">
        <v>3300</v>
      </c>
      <c r="N8" s="143">
        <v>3300</v>
      </c>
      <c r="O8" s="143">
        <v>3200</v>
      </c>
      <c r="P8" s="143">
        <v>3400</v>
      </c>
      <c r="Q8" s="143">
        <v>3000</v>
      </c>
      <c r="R8" s="143">
        <v>2400</v>
      </c>
      <c r="S8" s="143">
        <v>1700</v>
      </c>
      <c r="T8" s="143">
        <v>1800</v>
      </c>
      <c r="U8" s="143">
        <v>44200</v>
      </c>
    </row>
    <row r="9" spans="1:21" ht="15">
      <c r="A9" s="160">
        <v>5</v>
      </c>
      <c r="B9" s="160" t="s">
        <v>35</v>
      </c>
      <c r="C9" s="160" t="s">
        <v>71</v>
      </c>
      <c r="D9" s="143">
        <v>3000</v>
      </c>
      <c r="E9" s="143">
        <v>3100</v>
      </c>
      <c r="F9" s="143">
        <v>3200</v>
      </c>
      <c r="G9" s="143">
        <v>3300</v>
      </c>
      <c r="H9" s="143">
        <v>2800</v>
      </c>
      <c r="I9" s="143">
        <v>2300</v>
      </c>
      <c r="J9" s="143">
        <v>2300</v>
      </c>
      <c r="K9" s="143">
        <v>3000</v>
      </c>
      <c r="L9" s="143">
        <v>4300</v>
      </c>
      <c r="M9" s="143">
        <v>4500</v>
      </c>
      <c r="N9" s="143">
        <v>4200</v>
      </c>
      <c r="O9" s="143">
        <v>3800</v>
      </c>
      <c r="P9" s="143">
        <v>4300</v>
      </c>
      <c r="Q9" s="143">
        <v>3400</v>
      </c>
      <c r="R9" s="143">
        <v>2700</v>
      </c>
      <c r="S9" s="143">
        <v>2000</v>
      </c>
      <c r="T9" s="143">
        <v>2200</v>
      </c>
      <c r="U9" s="143">
        <v>54300</v>
      </c>
    </row>
    <row r="10" spans="1:21" ht="15">
      <c r="A10" s="160">
        <v>6</v>
      </c>
      <c r="B10" s="160" t="s">
        <v>36</v>
      </c>
      <c r="C10" s="160" t="s">
        <v>71</v>
      </c>
      <c r="D10" s="143">
        <v>1500</v>
      </c>
      <c r="E10" s="143">
        <v>1500</v>
      </c>
      <c r="F10" s="143">
        <v>1500</v>
      </c>
      <c r="G10" s="143">
        <v>1700</v>
      </c>
      <c r="H10" s="143">
        <v>1700</v>
      </c>
      <c r="I10" s="143">
        <v>1500</v>
      </c>
      <c r="J10" s="143">
        <v>1300</v>
      </c>
      <c r="K10" s="143">
        <v>1500</v>
      </c>
      <c r="L10" s="143">
        <v>1900</v>
      </c>
      <c r="M10" s="143">
        <v>2000</v>
      </c>
      <c r="N10" s="143">
        <v>1800</v>
      </c>
      <c r="O10" s="143">
        <v>1600</v>
      </c>
      <c r="P10" s="143">
        <v>1700</v>
      </c>
      <c r="Q10" s="143">
        <v>1300</v>
      </c>
      <c r="R10" s="143">
        <v>1000</v>
      </c>
      <c r="S10" s="143">
        <v>700</v>
      </c>
      <c r="T10" s="143">
        <v>700</v>
      </c>
      <c r="U10" s="143">
        <v>24800</v>
      </c>
    </row>
    <row r="11" spans="1:21" ht="15">
      <c r="A11" s="160">
        <v>7</v>
      </c>
      <c r="B11" s="160" t="s">
        <v>37</v>
      </c>
      <c r="C11" s="160" t="s">
        <v>71</v>
      </c>
      <c r="D11" s="143">
        <v>2700</v>
      </c>
      <c r="E11" s="143">
        <v>2400</v>
      </c>
      <c r="F11" s="143">
        <v>2500</v>
      </c>
      <c r="G11" s="143">
        <v>3000</v>
      </c>
      <c r="H11" s="143">
        <v>3200</v>
      </c>
      <c r="I11" s="143">
        <v>3100</v>
      </c>
      <c r="J11" s="143">
        <v>2400</v>
      </c>
      <c r="K11" s="143">
        <v>2400</v>
      </c>
      <c r="L11" s="143">
        <v>3100</v>
      </c>
      <c r="M11" s="143">
        <v>3300</v>
      </c>
      <c r="N11" s="143">
        <v>3200</v>
      </c>
      <c r="O11" s="143">
        <v>2900</v>
      </c>
      <c r="P11" s="143">
        <v>2700</v>
      </c>
      <c r="Q11" s="143">
        <v>2100</v>
      </c>
      <c r="R11" s="143">
        <v>1600</v>
      </c>
      <c r="S11" s="143">
        <v>1200</v>
      </c>
      <c r="T11" s="143">
        <v>1200</v>
      </c>
      <c r="U11" s="143">
        <v>43200</v>
      </c>
    </row>
    <row r="12" spans="1:21" ht="15">
      <c r="A12" s="160">
        <v>8</v>
      </c>
      <c r="B12" s="160" t="s">
        <v>38</v>
      </c>
      <c r="C12" s="160" t="s">
        <v>71</v>
      </c>
      <c r="D12" s="143">
        <v>3800</v>
      </c>
      <c r="E12" s="143">
        <v>3700</v>
      </c>
      <c r="F12" s="143">
        <v>4000</v>
      </c>
      <c r="G12" s="143">
        <v>4500</v>
      </c>
      <c r="H12" s="143">
        <v>4100</v>
      </c>
      <c r="I12" s="143">
        <v>3400</v>
      </c>
      <c r="J12" s="143">
        <v>3000</v>
      </c>
      <c r="K12" s="143">
        <v>3600</v>
      </c>
      <c r="L12" s="143">
        <v>4800</v>
      </c>
      <c r="M12" s="143">
        <v>5700</v>
      </c>
      <c r="N12" s="143">
        <v>5200</v>
      </c>
      <c r="O12" s="143">
        <v>5100</v>
      </c>
      <c r="P12" s="143">
        <v>5900</v>
      </c>
      <c r="Q12" s="143">
        <v>4800</v>
      </c>
      <c r="R12" s="143">
        <v>4000</v>
      </c>
      <c r="S12" s="143">
        <v>3000</v>
      </c>
      <c r="T12" s="143">
        <v>3200</v>
      </c>
      <c r="U12" s="143">
        <v>71500</v>
      </c>
    </row>
    <row r="13" spans="1:21" ht="15">
      <c r="A13" s="160">
        <v>9</v>
      </c>
      <c r="B13" s="160" t="s">
        <v>39</v>
      </c>
      <c r="C13" s="162" t="s">
        <v>71</v>
      </c>
      <c r="D13" s="143">
        <v>4300</v>
      </c>
      <c r="E13" s="143">
        <v>3700</v>
      </c>
      <c r="F13" s="143">
        <v>3600</v>
      </c>
      <c r="G13" s="143">
        <v>4600</v>
      </c>
      <c r="H13" s="143">
        <v>6800</v>
      </c>
      <c r="I13" s="143">
        <v>6200</v>
      </c>
      <c r="J13" s="143">
        <v>4900</v>
      </c>
      <c r="K13" s="143">
        <v>3500</v>
      </c>
      <c r="L13" s="143">
        <v>4100</v>
      </c>
      <c r="M13" s="143">
        <v>4500</v>
      </c>
      <c r="N13" s="143">
        <v>4400</v>
      </c>
      <c r="O13" s="143">
        <v>3900</v>
      </c>
      <c r="P13" s="143">
        <v>3900</v>
      </c>
      <c r="Q13" s="143">
        <v>3200</v>
      </c>
      <c r="R13" s="143">
        <v>2800</v>
      </c>
      <c r="S13" s="143">
        <v>2200</v>
      </c>
      <c r="T13" s="143">
        <v>2700</v>
      </c>
      <c r="U13" s="143">
        <v>69300</v>
      </c>
    </row>
    <row r="14" spans="1:21" ht="15">
      <c r="A14" s="160">
        <v>10</v>
      </c>
      <c r="B14" s="160" t="s">
        <v>40</v>
      </c>
      <c r="C14" s="162" t="s">
        <v>71</v>
      </c>
      <c r="D14" s="143">
        <v>3400</v>
      </c>
      <c r="E14" s="143">
        <v>3300</v>
      </c>
      <c r="F14" s="143">
        <v>3400</v>
      </c>
      <c r="G14" s="143">
        <v>3900</v>
      </c>
      <c r="H14" s="143">
        <v>4000</v>
      </c>
      <c r="I14" s="143">
        <v>3300</v>
      </c>
      <c r="J14" s="143">
        <v>2900</v>
      </c>
      <c r="K14" s="143">
        <v>3600</v>
      </c>
      <c r="L14" s="143">
        <v>4400</v>
      </c>
      <c r="M14" s="143">
        <v>4600</v>
      </c>
      <c r="N14" s="143">
        <v>4100</v>
      </c>
      <c r="O14" s="143">
        <v>3700</v>
      </c>
      <c r="P14" s="143">
        <v>4100</v>
      </c>
      <c r="Q14" s="143">
        <v>3100</v>
      </c>
      <c r="R14" s="143">
        <v>2500</v>
      </c>
      <c r="S14" s="143">
        <v>1900</v>
      </c>
      <c r="T14" s="143">
        <v>1900</v>
      </c>
      <c r="U14" s="143">
        <v>58100</v>
      </c>
    </row>
    <row r="15" spans="1:21" ht="15">
      <c r="A15" s="160">
        <v>11</v>
      </c>
      <c r="B15" s="160" t="s">
        <v>41</v>
      </c>
      <c r="C15" s="162" t="s">
        <v>71</v>
      </c>
      <c r="D15" s="143">
        <v>2600</v>
      </c>
      <c r="E15" s="143">
        <v>2900</v>
      </c>
      <c r="F15" s="143">
        <v>3400</v>
      </c>
      <c r="G15" s="143">
        <v>3600</v>
      </c>
      <c r="H15" s="143">
        <v>3500</v>
      </c>
      <c r="I15" s="143">
        <v>3000</v>
      </c>
      <c r="J15" s="143">
        <v>2300</v>
      </c>
      <c r="K15" s="143">
        <v>2200</v>
      </c>
      <c r="L15" s="143">
        <v>3400</v>
      </c>
      <c r="M15" s="143">
        <v>4100</v>
      </c>
      <c r="N15" s="143">
        <v>4000</v>
      </c>
      <c r="O15" s="143">
        <v>3500</v>
      </c>
      <c r="P15" s="143">
        <v>3400</v>
      </c>
      <c r="Q15" s="143">
        <v>2600</v>
      </c>
      <c r="R15" s="143">
        <v>2300</v>
      </c>
      <c r="S15" s="143">
        <v>1800</v>
      </c>
      <c r="T15" s="143">
        <v>1900</v>
      </c>
      <c r="U15" s="143">
        <v>50500</v>
      </c>
    </row>
    <row r="16" spans="1:21" ht="15">
      <c r="A16" s="160">
        <v>12</v>
      </c>
      <c r="B16" s="160" t="s">
        <v>42</v>
      </c>
      <c r="C16" s="162" t="s">
        <v>71</v>
      </c>
      <c r="D16" s="143">
        <v>3000</v>
      </c>
      <c r="E16" s="143">
        <v>2900</v>
      </c>
      <c r="F16" s="143">
        <v>3000</v>
      </c>
      <c r="G16" s="143">
        <v>3200</v>
      </c>
      <c r="H16" s="143">
        <v>2900</v>
      </c>
      <c r="I16" s="143">
        <v>2300</v>
      </c>
      <c r="J16" s="143">
        <v>2000</v>
      </c>
      <c r="K16" s="143">
        <v>2700</v>
      </c>
      <c r="L16" s="143">
        <v>3700</v>
      </c>
      <c r="M16" s="143">
        <v>3900</v>
      </c>
      <c r="N16" s="143">
        <v>3600</v>
      </c>
      <c r="O16" s="143">
        <v>3000</v>
      </c>
      <c r="P16" s="143">
        <v>3000</v>
      </c>
      <c r="Q16" s="143">
        <v>2500</v>
      </c>
      <c r="R16" s="143">
        <v>2000</v>
      </c>
      <c r="S16" s="143">
        <v>1500</v>
      </c>
      <c r="T16" s="143">
        <v>1800</v>
      </c>
      <c r="U16" s="143">
        <v>47000</v>
      </c>
    </row>
    <row r="17" spans="1:21" ht="15">
      <c r="A17" s="160">
        <v>13</v>
      </c>
      <c r="B17" s="160" t="s">
        <v>43</v>
      </c>
      <c r="C17" s="162" t="s">
        <v>71</v>
      </c>
      <c r="D17" s="143">
        <v>2500</v>
      </c>
      <c r="E17" s="143">
        <v>2800</v>
      </c>
      <c r="F17" s="143">
        <v>3100</v>
      </c>
      <c r="G17" s="143">
        <v>3100</v>
      </c>
      <c r="H17" s="143">
        <v>2900</v>
      </c>
      <c r="I17" s="143">
        <v>2300</v>
      </c>
      <c r="J17" s="143">
        <v>1800</v>
      </c>
      <c r="K17" s="143">
        <v>1900</v>
      </c>
      <c r="L17" s="143">
        <v>2900</v>
      </c>
      <c r="M17" s="143">
        <v>3500</v>
      </c>
      <c r="N17" s="143">
        <v>3500</v>
      </c>
      <c r="O17" s="143">
        <v>2900</v>
      </c>
      <c r="P17" s="143">
        <v>2700</v>
      </c>
      <c r="Q17" s="143">
        <v>2000</v>
      </c>
      <c r="R17" s="143">
        <v>1800</v>
      </c>
      <c r="S17" s="143">
        <v>1400</v>
      </c>
      <c r="T17" s="143">
        <v>1500</v>
      </c>
      <c r="U17" s="143">
        <v>42800</v>
      </c>
    </row>
    <row r="18" spans="1:21" ht="15">
      <c r="A18" s="160">
        <v>14</v>
      </c>
      <c r="B18" s="160" t="s">
        <v>44</v>
      </c>
      <c r="C18" s="162" t="s">
        <v>71</v>
      </c>
      <c r="D18" s="143">
        <v>13300</v>
      </c>
      <c r="E18" s="143">
        <v>11000</v>
      </c>
      <c r="F18" s="143">
        <v>11000</v>
      </c>
      <c r="G18" s="143">
        <v>13900</v>
      </c>
      <c r="H18" s="143">
        <v>21200</v>
      </c>
      <c r="I18" s="143">
        <v>25400</v>
      </c>
      <c r="J18" s="143">
        <v>22800</v>
      </c>
      <c r="K18" s="143">
        <v>17800</v>
      </c>
      <c r="L18" s="143">
        <v>16800</v>
      </c>
      <c r="M18" s="143">
        <v>15900</v>
      </c>
      <c r="N18" s="143">
        <v>14700</v>
      </c>
      <c r="O18" s="143">
        <v>12700</v>
      </c>
      <c r="P18" s="143">
        <v>12100</v>
      </c>
      <c r="Q18" s="143">
        <v>8500</v>
      </c>
      <c r="R18" s="143">
        <v>7100</v>
      </c>
      <c r="S18" s="143">
        <v>6000</v>
      </c>
      <c r="T18" s="143">
        <v>7400</v>
      </c>
      <c r="U18" s="143">
        <v>237600</v>
      </c>
    </row>
    <row r="19" spans="1:21" ht="15">
      <c r="A19" s="160">
        <v>15</v>
      </c>
      <c r="B19" s="160" t="s">
        <v>45</v>
      </c>
      <c r="C19" s="162" t="s">
        <v>71</v>
      </c>
      <c r="D19" s="143">
        <v>4700</v>
      </c>
      <c r="E19" s="143">
        <v>4300</v>
      </c>
      <c r="F19" s="143">
        <v>4500</v>
      </c>
      <c r="G19" s="143">
        <v>5100</v>
      </c>
      <c r="H19" s="143">
        <v>4900</v>
      </c>
      <c r="I19" s="143">
        <v>4300</v>
      </c>
      <c r="J19" s="143">
        <v>4600</v>
      </c>
      <c r="K19" s="143">
        <v>5100</v>
      </c>
      <c r="L19" s="143">
        <v>5900</v>
      </c>
      <c r="M19" s="143">
        <v>5900</v>
      </c>
      <c r="N19" s="143">
        <v>5300</v>
      </c>
      <c r="O19" s="143">
        <v>4500</v>
      </c>
      <c r="P19" s="143">
        <v>4800</v>
      </c>
      <c r="Q19" s="143">
        <v>3700</v>
      </c>
      <c r="R19" s="143">
        <v>3000</v>
      </c>
      <c r="S19" s="143">
        <v>2200</v>
      </c>
      <c r="T19" s="143">
        <v>2200</v>
      </c>
      <c r="U19" s="143">
        <v>75000</v>
      </c>
    </row>
    <row r="20" spans="1:21" ht="15">
      <c r="A20" s="160">
        <v>16</v>
      </c>
      <c r="B20" s="160" t="s">
        <v>46</v>
      </c>
      <c r="C20" s="162" t="s">
        <v>71</v>
      </c>
      <c r="D20" s="143">
        <v>10800</v>
      </c>
      <c r="E20" s="143">
        <v>9900</v>
      </c>
      <c r="F20" s="143">
        <v>10300</v>
      </c>
      <c r="G20" s="143">
        <v>11900</v>
      </c>
      <c r="H20" s="143">
        <v>13300</v>
      </c>
      <c r="I20" s="143">
        <v>11000</v>
      </c>
      <c r="J20" s="143">
        <v>9500</v>
      </c>
      <c r="K20" s="143">
        <v>10300</v>
      </c>
      <c r="L20" s="143">
        <v>13000</v>
      </c>
      <c r="M20" s="143">
        <v>13200</v>
      </c>
      <c r="N20" s="143">
        <v>12600</v>
      </c>
      <c r="O20" s="143">
        <v>11100</v>
      </c>
      <c r="P20" s="143">
        <v>11900</v>
      </c>
      <c r="Q20" s="143">
        <v>9500</v>
      </c>
      <c r="R20" s="143">
        <v>7300</v>
      </c>
      <c r="S20" s="143">
        <v>5500</v>
      </c>
      <c r="T20" s="143">
        <v>5900</v>
      </c>
      <c r="U20" s="143">
        <v>177000</v>
      </c>
    </row>
    <row r="21" spans="1:21" ht="15">
      <c r="A21" s="160">
        <v>17</v>
      </c>
      <c r="B21" s="160" t="s">
        <v>47</v>
      </c>
      <c r="C21" s="162" t="s">
        <v>71</v>
      </c>
      <c r="D21" s="143">
        <v>17900</v>
      </c>
      <c r="E21" s="143">
        <v>14800</v>
      </c>
      <c r="F21" s="143">
        <v>14300</v>
      </c>
      <c r="G21" s="143">
        <v>18000</v>
      </c>
      <c r="H21" s="143">
        <v>26900</v>
      </c>
      <c r="I21" s="143">
        <v>30700</v>
      </c>
      <c r="J21" s="143">
        <v>27200</v>
      </c>
      <c r="K21" s="143">
        <v>21700</v>
      </c>
      <c r="L21" s="143">
        <v>20200</v>
      </c>
      <c r="M21" s="143">
        <v>20000</v>
      </c>
      <c r="N21" s="143">
        <v>18300</v>
      </c>
      <c r="O21" s="143">
        <v>15400</v>
      </c>
      <c r="P21" s="143">
        <v>13400</v>
      </c>
      <c r="Q21" s="143">
        <v>9900</v>
      </c>
      <c r="R21" s="143">
        <v>8300</v>
      </c>
      <c r="S21" s="143">
        <v>6500</v>
      </c>
      <c r="T21" s="143">
        <v>7000</v>
      </c>
      <c r="U21" s="143">
        <v>290800</v>
      </c>
    </row>
    <row r="22" spans="1:21" ht="15">
      <c r="A22" s="160">
        <v>18</v>
      </c>
      <c r="B22" s="160" t="s">
        <v>48</v>
      </c>
      <c r="C22" s="162" t="s">
        <v>71</v>
      </c>
      <c r="D22" s="143">
        <v>6300</v>
      </c>
      <c r="E22" s="143">
        <v>5900</v>
      </c>
      <c r="F22" s="143">
        <v>6500</v>
      </c>
      <c r="G22" s="143">
        <v>6500</v>
      </c>
      <c r="H22" s="143">
        <v>6000</v>
      </c>
      <c r="I22" s="143">
        <v>5700</v>
      </c>
      <c r="J22" s="143">
        <v>5800</v>
      </c>
      <c r="K22" s="143">
        <v>6300</v>
      </c>
      <c r="L22" s="143">
        <v>7600</v>
      </c>
      <c r="M22" s="143">
        <v>8600</v>
      </c>
      <c r="N22" s="143">
        <v>8300</v>
      </c>
      <c r="O22" s="143">
        <v>8000</v>
      </c>
      <c r="P22" s="143">
        <v>8200</v>
      </c>
      <c r="Q22" s="143">
        <v>6500</v>
      </c>
      <c r="R22" s="143">
        <v>4700</v>
      </c>
      <c r="S22" s="143">
        <v>3600</v>
      </c>
      <c r="T22" s="143">
        <v>4000</v>
      </c>
      <c r="U22" s="143">
        <v>108500</v>
      </c>
    </row>
    <row r="23" spans="1:21" ht="15">
      <c r="A23" s="160">
        <v>19</v>
      </c>
      <c r="B23" s="160" t="s">
        <v>49</v>
      </c>
      <c r="C23" s="162" t="s">
        <v>71</v>
      </c>
      <c r="D23" s="143">
        <v>2300</v>
      </c>
      <c r="E23" s="143">
        <v>2100</v>
      </c>
      <c r="F23" s="143">
        <v>2300</v>
      </c>
      <c r="G23" s="143">
        <v>2500</v>
      </c>
      <c r="H23" s="143">
        <v>2700</v>
      </c>
      <c r="I23" s="143">
        <v>2500</v>
      </c>
      <c r="J23" s="143">
        <v>2100</v>
      </c>
      <c r="K23" s="143">
        <v>2100</v>
      </c>
      <c r="L23" s="143">
        <v>2600</v>
      </c>
      <c r="M23" s="143">
        <v>3100</v>
      </c>
      <c r="N23" s="143">
        <v>2900</v>
      </c>
      <c r="O23" s="143">
        <v>2500</v>
      </c>
      <c r="P23" s="143">
        <v>2500</v>
      </c>
      <c r="Q23" s="143">
        <v>2000</v>
      </c>
      <c r="R23" s="143">
        <v>1500</v>
      </c>
      <c r="S23" s="143">
        <v>1200</v>
      </c>
      <c r="T23" s="143">
        <v>1200</v>
      </c>
      <c r="U23" s="143">
        <v>38100</v>
      </c>
    </row>
    <row r="24" spans="1:21" ht="15">
      <c r="A24" s="160">
        <v>20</v>
      </c>
      <c r="B24" s="160" t="s">
        <v>50</v>
      </c>
      <c r="C24" s="162" t="s">
        <v>71</v>
      </c>
      <c r="D24" s="143">
        <v>2500</v>
      </c>
      <c r="E24" s="143">
        <v>2400</v>
      </c>
      <c r="F24" s="143">
        <v>2500</v>
      </c>
      <c r="G24" s="143">
        <v>2700</v>
      </c>
      <c r="H24" s="143">
        <v>2600</v>
      </c>
      <c r="I24" s="143">
        <v>2200</v>
      </c>
      <c r="J24" s="143">
        <v>1800</v>
      </c>
      <c r="K24" s="143">
        <v>2100</v>
      </c>
      <c r="L24" s="143">
        <v>2900</v>
      </c>
      <c r="M24" s="143">
        <v>2900</v>
      </c>
      <c r="N24" s="143">
        <v>2800</v>
      </c>
      <c r="O24" s="143">
        <v>2500</v>
      </c>
      <c r="P24" s="143">
        <v>2700</v>
      </c>
      <c r="Q24" s="143">
        <v>2100</v>
      </c>
      <c r="R24" s="143">
        <v>1600</v>
      </c>
      <c r="S24" s="143">
        <v>1200</v>
      </c>
      <c r="T24" s="143">
        <v>1300</v>
      </c>
      <c r="U24" s="143">
        <v>38900</v>
      </c>
    </row>
    <row r="25" spans="1:21" ht="15">
      <c r="A25" s="160">
        <v>21</v>
      </c>
      <c r="B25" s="160" t="s">
        <v>51</v>
      </c>
      <c r="C25" s="162" t="s">
        <v>71</v>
      </c>
      <c r="D25" s="143">
        <v>2500</v>
      </c>
      <c r="E25" s="143">
        <v>2200</v>
      </c>
      <c r="F25" s="143">
        <v>2600</v>
      </c>
      <c r="G25" s="143">
        <v>3000</v>
      </c>
      <c r="H25" s="143">
        <v>3000</v>
      </c>
      <c r="I25" s="143">
        <v>2400</v>
      </c>
      <c r="J25" s="143">
        <v>2100</v>
      </c>
      <c r="K25" s="143">
        <v>2600</v>
      </c>
      <c r="L25" s="143">
        <v>3500</v>
      </c>
      <c r="M25" s="143">
        <v>3500</v>
      </c>
      <c r="N25" s="143">
        <v>3200</v>
      </c>
      <c r="O25" s="143">
        <v>2800</v>
      </c>
      <c r="P25" s="143">
        <v>3000</v>
      </c>
      <c r="Q25" s="143">
        <v>2400</v>
      </c>
      <c r="R25" s="143">
        <v>2000</v>
      </c>
      <c r="S25" s="143">
        <v>1500</v>
      </c>
      <c r="T25" s="143">
        <v>1600</v>
      </c>
      <c r="U25" s="143">
        <v>44100</v>
      </c>
    </row>
    <row r="26" spans="1:21" ht="15">
      <c r="A26" s="160">
        <v>22</v>
      </c>
      <c r="B26" s="160" t="s">
        <v>52</v>
      </c>
      <c r="C26" s="162" t="s">
        <v>71</v>
      </c>
      <c r="D26" s="143">
        <v>3800</v>
      </c>
      <c r="E26" s="143">
        <v>3800</v>
      </c>
      <c r="F26" s="143">
        <v>3800</v>
      </c>
      <c r="G26" s="143">
        <v>4400</v>
      </c>
      <c r="H26" s="143">
        <v>4500</v>
      </c>
      <c r="I26" s="143">
        <v>3600</v>
      </c>
      <c r="J26" s="143">
        <v>3100</v>
      </c>
      <c r="K26" s="143">
        <v>3500</v>
      </c>
      <c r="L26" s="143">
        <v>4500</v>
      </c>
      <c r="M26" s="143">
        <v>4900</v>
      </c>
      <c r="N26" s="143">
        <v>4600</v>
      </c>
      <c r="O26" s="143">
        <v>4300</v>
      </c>
      <c r="P26" s="143">
        <v>4600</v>
      </c>
      <c r="Q26" s="143">
        <v>3700</v>
      </c>
      <c r="R26" s="143">
        <v>3000</v>
      </c>
      <c r="S26" s="143">
        <v>2200</v>
      </c>
      <c r="T26" s="143">
        <v>2100</v>
      </c>
      <c r="U26" s="143">
        <v>64300</v>
      </c>
    </row>
    <row r="27" spans="1:21" ht="15">
      <c r="A27" s="160">
        <v>23</v>
      </c>
      <c r="B27" s="160" t="s">
        <v>53</v>
      </c>
      <c r="C27" s="162" t="s">
        <v>71</v>
      </c>
      <c r="D27" s="143">
        <v>10400</v>
      </c>
      <c r="E27" s="143">
        <v>9900</v>
      </c>
      <c r="F27" s="143">
        <v>10000</v>
      </c>
      <c r="G27" s="143">
        <v>10600</v>
      </c>
      <c r="H27" s="143">
        <v>10700</v>
      </c>
      <c r="I27" s="143">
        <v>10600</v>
      </c>
      <c r="J27" s="143">
        <v>9500</v>
      </c>
      <c r="K27" s="143">
        <v>10200</v>
      </c>
      <c r="L27" s="143">
        <v>12200</v>
      </c>
      <c r="M27" s="143">
        <v>12300</v>
      </c>
      <c r="N27" s="143">
        <v>10900</v>
      </c>
      <c r="O27" s="143">
        <v>9600</v>
      </c>
      <c r="P27" s="143">
        <v>9300</v>
      </c>
      <c r="Q27" s="143">
        <v>7100</v>
      </c>
      <c r="R27" s="143">
        <v>5700</v>
      </c>
      <c r="S27" s="143">
        <v>4200</v>
      </c>
      <c r="T27" s="143">
        <v>4000</v>
      </c>
      <c r="U27" s="143">
        <v>157300</v>
      </c>
    </row>
    <row r="28" spans="1:21" ht="15">
      <c r="A28" s="160">
        <v>24</v>
      </c>
      <c r="B28" s="160" t="s">
        <v>54</v>
      </c>
      <c r="C28" s="162" t="s">
        <v>71</v>
      </c>
      <c r="D28" s="143">
        <v>500</v>
      </c>
      <c r="E28" s="143">
        <v>500</v>
      </c>
      <c r="F28" s="143">
        <v>600</v>
      </c>
      <c r="G28" s="143">
        <v>600</v>
      </c>
      <c r="H28" s="143">
        <v>600</v>
      </c>
      <c r="I28" s="143">
        <v>500</v>
      </c>
      <c r="J28" s="143">
        <v>500</v>
      </c>
      <c r="K28" s="143">
        <v>500</v>
      </c>
      <c r="L28" s="143">
        <v>800</v>
      </c>
      <c r="M28" s="143">
        <v>800</v>
      </c>
      <c r="N28" s="143">
        <v>800</v>
      </c>
      <c r="O28" s="143">
        <v>700</v>
      </c>
      <c r="P28" s="143">
        <v>800</v>
      </c>
      <c r="Q28" s="143">
        <v>600</v>
      </c>
      <c r="R28" s="143">
        <v>500</v>
      </c>
      <c r="S28" s="143">
        <v>300</v>
      </c>
      <c r="T28" s="143">
        <v>400</v>
      </c>
      <c r="U28" s="143">
        <v>9900</v>
      </c>
    </row>
    <row r="29" spans="1:21" ht="15">
      <c r="A29" s="160">
        <v>25</v>
      </c>
      <c r="B29" s="160" t="s">
        <v>55</v>
      </c>
      <c r="C29" s="162" t="s">
        <v>71</v>
      </c>
      <c r="D29" s="143">
        <v>3800</v>
      </c>
      <c r="E29" s="143">
        <v>3800</v>
      </c>
      <c r="F29" s="143">
        <v>4300</v>
      </c>
      <c r="G29" s="143">
        <v>4600</v>
      </c>
      <c r="H29" s="143">
        <v>5200</v>
      </c>
      <c r="I29" s="143">
        <v>5200</v>
      </c>
      <c r="J29" s="143">
        <v>3900</v>
      </c>
      <c r="K29" s="143">
        <v>3900</v>
      </c>
      <c r="L29" s="143">
        <v>4800</v>
      </c>
      <c r="M29" s="143">
        <v>5600</v>
      </c>
      <c r="N29" s="143">
        <v>5100</v>
      </c>
      <c r="O29" s="143">
        <v>4700</v>
      </c>
      <c r="P29" s="143">
        <v>5200</v>
      </c>
      <c r="Q29" s="143">
        <v>4100</v>
      </c>
      <c r="R29" s="143">
        <v>3300</v>
      </c>
      <c r="S29" s="143">
        <v>2700</v>
      </c>
      <c r="T29" s="143">
        <v>3100</v>
      </c>
      <c r="U29" s="143">
        <v>73200</v>
      </c>
    </row>
    <row r="30" spans="1:21" ht="15">
      <c r="A30" s="160">
        <v>26</v>
      </c>
      <c r="B30" s="160" t="s">
        <v>56</v>
      </c>
      <c r="C30" s="162" t="s">
        <v>71</v>
      </c>
      <c r="D30" s="143">
        <v>4900</v>
      </c>
      <c r="E30" s="143">
        <v>4600</v>
      </c>
      <c r="F30" s="143">
        <v>4900</v>
      </c>
      <c r="G30" s="143">
        <v>5200</v>
      </c>
      <c r="H30" s="143">
        <v>5700</v>
      </c>
      <c r="I30" s="143">
        <v>5500</v>
      </c>
      <c r="J30" s="143">
        <v>4800</v>
      </c>
      <c r="K30" s="143">
        <v>4700</v>
      </c>
      <c r="L30" s="143">
        <v>6100</v>
      </c>
      <c r="M30" s="143">
        <v>6800</v>
      </c>
      <c r="N30" s="143">
        <v>6000</v>
      </c>
      <c r="O30" s="143">
        <v>5000</v>
      </c>
      <c r="P30" s="143">
        <v>5200</v>
      </c>
      <c r="Q30" s="143">
        <v>4000</v>
      </c>
      <c r="R30" s="143">
        <v>3200</v>
      </c>
      <c r="S30" s="143">
        <v>2400</v>
      </c>
      <c r="T30" s="143">
        <v>2700</v>
      </c>
      <c r="U30" s="143">
        <v>81800</v>
      </c>
    </row>
    <row r="31" spans="1:21" ht="15">
      <c r="A31" s="160">
        <v>27</v>
      </c>
      <c r="B31" s="160" t="s">
        <v>57</v>
      </c>
      <c r="C31" s="162" t="s">
        <v>71</v>
      </c>
      <c r="D31" s="143">
        <v>700</v>
      </c>
      <c r="E31" s="143">
        <v>600</v>
      </c>
      <c r="F31" s="143">
        <v>700</v>
      </c>
      <c r="G31" s="143">
        <v>700</v>
      </c>
      <c r="H31" s="143">
        <v>600</v>
      </c>
      <c r="I31" s="143">
        <v>600</v>
      </c>
      <c r="J31" s="143">
        <v>700</v>
      </c>
      <c r="K31" s="143">
        <v>700</v>
      </c>
      <c r="L31" s="143">
        <v>800</v>
      </c>
      <c r="M31" s="143">
        <v>900</v>
      </c>
      <c r="N31" s="143">
        <v>800</v>
      </c>
      <c r="O31" s="143">
        <v>800</v>
      </c>
      <c r="P31" s="143">
        <v>900</v>
      </c>
      <c r="Q31" s="143">
        <v>600</v>
      </c>
      <c r="R31" s="143">
        <v>500</v>
      </c>
      <c r="S31" s="143">
        <v>300</v>
      </c>
      <c r="T31" s="143">
        <v>400</v>
      </c>
      <c r="U31" s="143">
        <v>11300</v>
      </c>
    </row>
    <row r="32" spans="1:21" ht="15">
      <c r="A32" s="160">
        <v>28</v>
      </c>
      <c r="B32" s="160" t="s">
        <v>58</v>
      </c>
      <c r="C32" s="162" t="s">
        <v>71</v>
      </c>
      <c r="D32" s="143">
        <v>2800</v>
      </c>
      <c r="E32" s="143">
        <v>2700</v>
      </c>
      <c r="F32" s="143">
        <v>3000</v>
      </c>
      <c r="G32" s="143">
        <v>3200</v>
      </c>
      <c r="H32" s="143">
        <v>3400</v>
      </c>
      <c r="I32" s="143">
        <v>2900</v>
      </c>
      <c r="J32" s="143">
        <v>2400</v>
      </c>
      <c r="K32" s="143">
        <v>2900</v>
      </c>
      <c r="L32" s="143">
        <v>3700</v>
      </c>
      <c r="M32" s="143">
        <v>4100</v>
      </c>
      <c r="N32" s="143">
        <v>4000</v>
      </c>
      <c r="O32" s="143">
        <v>3800</v>
      </c>
      <c r="P32" s="143">
        <v>4000</v>
      </c>
      <c r="Q32" s="143">
        <v>3300</v>
      </c>
      <c r="R32" s="143">
        <v>2700</v>
      </c>
      <c r="S32" s="143">
        <v>2100</v>
      </c>
      <c r="T32" s="143">
        <v>2300</v>
      </c>
      <c r="U32" s="143">
        <v>53300</v>
      </c>
    </row>
    <row r="33" spans="1:21" ht="15">
      <c r="A33" s="160">
        <v>29</v>
      </c>
      <c r="B33" s="160" t="s">
        <v>59</v>
      </c>
      <c r="C33" s="162" t="s">
        <v>71</v>
      </c>
      <c r="D33" s="143">
        <v>9000</v>
      </c>
      <c r="E33" s="143">
        <v>8600</v>
      </c>
      <c r="F33" s="143">
        <v>9100</v>
      </c>
      <c r="G33" s="143">
        <v>9800</v>
      </c>
      <c r="H33" s="143">
        <v>9900</v>
      </c>
      <c r="I33" s="143">
        <v>9600</v>
      </c>
      <c r="J33" s="143">
        <v>8500</v>
      </c>
      <c r="K33" s="143">
        <v>9000</v>
      </c>
      <c r="L33" s="143">
        <v>11400</v>
      </c>
      <c r="M33" s="143">
        <v>11700</v>
      </c>
      <c r="N33" s="143">
        <v>11300</v>
      </c>
      <c r="O33" s="143">
        <v>9900</v>
      </c>
      <c r="P33" s="143">
        <v>9300</v>
      </c>
      <c r="Q33" s="143">
        <v>7300</v>
      </c>
      <c r="R33" s="143">
        <v>5900</v>
      </c>
      <c r="S33" s="143">
        <v>4400</v>
      </c>
      <c r="T33" s="143">
        <v>4700</v>
      </c>
      <c r="U33" s="143">
        <v>149600</v>
      </c>
    </row>
    <row r="34" spans="1:21" ht="15">
      <c r="A34" s="160">
        <v>30</v>
      </c>
      <c r="B34" s="160" t="s">
        <v>60</v>
      </c>
      <c r="C34" s="162" t="s">
        <v>71</v>
      </c>
      <c r="D34" s="143">
        <v>2300</v>
      </c>
      <c r="E34" s="143">
        <v>2500</v>
      </c>
      <c r="F34" s="143">
        <v>2800</v>
      </c>
      <c r="G34" s="143">
        <v>3300</v>
      </c>
      <c r="H34" s="143">
        <v>3900</v>
      </c>
      <c r="I34" s="143">
        <v>2600</v>
      </c>
      <c r="J34" s="143">
        <v>1800</v>
      </c>
      <c r="K34" s="143">
        <v>2100</v>
      </c>
      <c r="L34" s="143">
        <v>3000</v>
      </c>
      <c r="M34" s="143">
        <v>3300</v>
      </c>
      <c r="N34" s="143">
        <v>3100</v>
      </c>
      <c r="O34" s="143">
        <v>2700</v>
      </c>
      <c r="P34" s="143">
        <v>2900</v>
      </c>
      <c r="Q34" s="143">
        <v>2200</v>
      </c>
      <c r="R34" s="143">
        <v>1800</v>
      </c>
      <c r="S34" s="143">
        <v>1300</v>
      </c>
      <c r="T34" s="143">
        <v>1400</v>
      </c>
      <c r="U34" s="143">
        <v>43000</v>
      </c>
    </row>
    <row r="35" spans="1:21" ht="15">
      <c r="A35" s="160">
        <v>31</v>
      </c>
      <c r="B35" s="160" t="s">
        <v>61</v>
      </c>
      <c r="C35" s="162" t="s">
        <v>71</v>
      </c>
      <c r="D35" s="143">
        <v>5800</v>
      </c>
      <c r="E35" s="143">
        <v>5300</v>
      </c>
      <c r="F35" s="143">
        <v>5400</v>
      </c>
      <c r="G35" s="143">
        <v>5700</v>
      </c>
      <c r="H35" s="143">
        <v>5600</v>
      </c>
      <c r="I35" s="143">
        <v>5300</v>
      </c>
      <c r="J35" s="143">
        <v>5200</v>
      </c>
      <c r="K35" s="143">
        <v>5600</v>
      </c>
      <c r="L35" s="143">
        <v>7000</v>
      </c>
      <c r="M35" s="143">
        <v>6800</v>
      </c>
      <c r="N35" s="143">
        <v>6000</v>
      </c>
      <c r="O35" s="143">
        <v>5100</v>
      </c>
      <c r="P35" s="143">
        <v>5000</v>
      </c>
      <c r="Q35" s="143">
        <v>3800</v>
      </c>
      <c r="R35" s="143">
        <v>2900</v>
      </c>
      <c r="S35" s="143">
        <v>2000</v>
      </c>
      <c r="T35" s="143">
        <v>1900</v>
      </c>
      <c r="U35" s="143">
        <v>84500</v>
      </c>
    </row>
    <row r="36" spans="1:21" ht="15">
      <c r="A36" s="160">
        <v>32</v>
      </c>
      <c r="B36" s="160" t="s">
        <v>62</v>
      </c>
      <c r="C36" s="162" t="s">
        <v>71</v>
      </c>
      <c r="D36" s="143">
        <v>700</v>
      </c>
      <c r="E36" s="143">
        <v>700</v>
      </c>
      <c r="F36" s="143">
        <v>700</v>
      </c>
      <c r="G36" s="143">
        <v>700</v>
      </c>
      <c r="H36" s="143">
        <v>700</v>
      </c>
      <c r="I36" s="143">
        <v>500</v>
      </c>
      <c r="J36" s="143">
        <v>600</v>
      </c>
      <c r="K36" s="143">
        <v>800</v>
      </c>
      <c r="L36" s="143">
        <v>1000</v>
      </c>
      <c r="M36" s="143">
        <v>1000</v>
      </c>
      <c r="N36" s="143">
        <v>1000</v>
      </c>
      <c r="O36" s="143">
        <v>1000</v>
      </c>
      <c r="P36" s="143">
        <v>1000</v>
      </c>
      <c r="Q36" s="143">
        <v>800</v>
      </c>
      <c r="R36" s="143">
        <v>600</v>
      </c>
      <c r="S36" s="143">
        <v>500</v>
      </c>
      <c r="T36" s="143">
        <v>500</v>
      </c>
      <c r="U36" s="143">
        <v>12700</v>
      </c>
    </row>
    <row r="37" spans="1:21" ht="15">
      <c r="A37" s="160">
        <v>33</v>
      </c>
      <c r="B37" s="160" t="s">
        <v>63</v>
      </c>
      <c r="C37" s="162" t="s">
        <v>120</v>
      </c>
      <c r="D37" s="143">
        <v>144900</v>
      </c>
      <c r="E37" s="143">
        <v>133100</v>
      </c>
      <c r="F37" s="143">
        <v>138200</v>
      </c>
      <c r="G37" s="143">
        <v>157300</v>
      </c>
      <c r="H37" s="143">
        <v>180600</v>
      </c>
      <c r="I37" s="143">
        <v>175300</v>
      </c>
      <c r="J37" s="143">
        <v>158100</v>
      </c>
      <c r="K37" s="143">
        <v>168100</v>
      </c>
      <c r="L37" s="143">
        <v>200900</v>
      </c>
      <c r="M37" s="143">
        <v>209700</v>
      </c>
      <c r="N37" s="143">
        <v>192400</v>
      </c>
      <c r="O37" s="143">
        <v>167600</v>
      </c>
      <c r="P37" s="143">
        <v>169800</v>
      </c>
      <c r="Q37" s="143">
        <v>136500</v>
      </c>
      <c r="R37" s="143">
        <v>119000</v>
      </c>
      <c r="S37" s="143">
        <v>101700</v>
      </c>
      <c r="T37" s="143">
        <v>151300</v>
      </c>
      <c r="U37" s="143">
        <v>2704500</v>
      </c>
    </row>
    <row r="38" spans="1:21" ht="15">
      <c r="A38" s="160">
        <v>1</v>
      </c>
      <c r="B38" s="160" t="s">
        <v>31</v>
      </c>
      <c r="C38" s="162" t="s">
        <v>120</v>
      </c>
      <c r="D38" s="143">
        <v>6100</v>
      </c>
      <c r="E38" s="143">
        <v>5000</v>
      </c>
      <c r="F38" s="143">
        <v>4700</v>
      </c>
      <c r="G38" s="143">
        <v>7000</v>
      </c>
      <c r="H38" s="143">
        <v>11200</v>
      </c>
      <c r="I38" s="143">
        <v>10000</v>
      </c>
      <c r="J38" s="143">
        <v>7500</v>
      </c>
      <c r="K38" s="143">
        <v>6900</v>
      </c>
      <c r="L38" s="143">
        <v>7300</v>
      </c>
      <c r="M38" s="143">
        <v>7700</v>
      </c>
      <c r="N38" s="143">
        <v>7400</v>
      </c>
      <c r="O38" s="143">
        <v>6300</v>
      </c>
      <c r="P38" s="143">
        <v>6100</v>
      </c>
      <c r="Q38" s="143">
        <v>4600</v>
      </c>
      <c r="R38" s="143">
        <v>4200</v>
      </c>
      <c r="S38" s="143">
        <v>3900</v>
      </c>
      <c r="T38" s="143">
        <v>6000</v>
      </c>
      <c r="U38" s="143">
        <v>111800</v>
      </c>
    </row>
    <row r="39" spans="1:21" ht="15">
      <c r="A39" s="160">
        <v>2</v>
      </c>
      <c r="B39" s="160" t="s">
        <v>32</v>
      </c>
      <c r="C39" s="162" t="s">
        <v>120</v>
      </c>
      <c r="D39" s="143">
        <v>7100</v>
      </c>
      <c r="E39" s="143">
        <v>6800</v>
      </c>
      <c r="F39" s="143">
        <v>7100</v>
      </c>
      <c r="G39" s="143">
        <v>7200</v>
      </c>
      <c r="H39" s="143">
        <v>6200</v>
      </c>
      <c r="I39" s="143">
        <v>5800</v>
      </c>
      <c r="J39" s="143">
        <v>6400</v>
      </c>
      <c r="K39" s="143">
        <v>8200</v>
      </c>
      <c r="L39" s="143">
        <v>10100</v>
      </c>
      <c r="M39" s="143">
        <v>10200</v>
      </c>
      <c r="N39" s="143">
        <v>9300</v>
      </c>
      <c r="O39" s="143">
        <v>8700</v>
      </c>
      <c r="P39" s="143">
        <v>8400</v>
      </c>
      <c r="Q39" s="143">
        <v>6400</v>
      </c>
      <c r="R39" s="143">
        <v>5100</v>
      </c>
      <c r="S39" s="143">
        <v>4100</v>
      </c>
      <c r="T39" s="143">
        <v>6500</v>
      </c>
      <c r="U39" s="143">
        <v>123700</v>
      </c>
    </row>
    <row r="40" spans="1:21" ht="15">
      <c r="A40" s="160">
        <v>3</v>
      </c>
      <c r="B40" s="160" t="s">
        <v>33</v>
      </c>
      <c r="C40" s="162" t="s">
        <v>120</v>
      </c>
      <c r="D40" s="143">
        <v>2900</v>
      </c>
      <c r="E40" s="143">
        <v>2900</v>
      </c>
      <c r="F40" s="143">
        <v>3100</v>
      </c>
      <c r="G40" s="143">
        <v>3100</v>
      </c>
      <c r="H40" s="143">
        <v>2600</v>
      </c>
      <c r="I40" s="143">
        <v>2500</v>
      </c>
      <c r="J40" s="143">
        <v>2500</v>
      </c>
      <c r="K40" s="143">
        <v>3300</v>
      </c>
      <c r="L40" s="143">
        <v>4100</v>
      </c>
      <c r="M40" s="143">
        <v>4500</v>
      </c>
      <c r="N40" s="143">
        <v>4200</v>
      </c>
      <c r="O40" s="143">
        <v>3900</v>
      </c>
      <c r="P40" s="143">
        <v>4400</v>
      </c>
      <c r="Q40" s="143">
        <v>3400</v>
      </c>
      <c r="R40" s="143">
        <v>2900</v>
      </c>
      <c r="S40" s="143">
        <v>2500</v>
      </c>
      <c r="T40" s="143">
        <v>3800</v>
      </c>
      <c r="U40" s="143">
        <v>56600</v>
      </c>
    </row>
    <row r="41" spans="1:21" ht="15">
      <c r="A41" s="160">
        <v>4</v>
      </c>
      <c r="B41" s="160" t="s">
        <v>34</v>
      </c>
      <c r="C41" s="162" t="s">
        <v>120</v>
      </c>
      <c r="D41" s="143">
        <v>2000</v>
      </c>
      <c r="E41" s="143">
        <v>2000</v>
      </c>
      <c r="F41" s="143">
        <v>2400</v>
      </c>
      <c r="G41" s="143">
        <v>2500</v>
      </c>
      <c r="H41" s="143">
        <v>2200</v>
      </c>
      <c r="I41" s="143">
        <v>1800</v>
      </c>
      <c r="J41" s="143">
        <v>1700</v>
      </c>
      <c r="K41" s="143">
        <v>2500</v>
      </c>
      <c r="L41" s="143">
        <v>3300</v>
      </c>
      <c r="M41" s="143">
        <v>3600</v>
      </c>
      <c r="N41" s="143">
        <v>3400</v>
      </c>
      <c r="O41" s="143">
        <v>3200</v>
      </c>
      <c r="P41" s="143">
        <v>3800</v>
      </c>
      <c r="Q41" s="143">
        <v>2900</v>
      </c>
      <c r="R41" s="143">
        <v>2600</v>
      </c>
      <c r="S41" s="143">
        <v>2100</v>
      </c>
      <c r="T41" s="143">
        <v>3200</v>
      </c>
      <c r="U41" s="143">
        <v>45000</v>
      </c>
    </row>
    <row r="42" spans="1:21" ht="15">
      <c r="A42" s="160">
        <v>5</v>
      </c>
      <c r="B42" s="160" t="s">
        <v>35</v>
      </c>
      <c r="C42" s="162" t="s">
        <v>120</v>
      </c>
      <c r="D42" s="143">
        <v>2900</v>
      </c>
      <c r="E42" s="143">
        <v>3000</v>
      </c>
      <c r="F42" s="143">
        <v>3100</v>
      </c>
      <c r="G42" s="143">
        <v>3200</v>
      </c>
      <c r="H42" s="143">
        <v>2800</v>
      </c>
      <c r="I42" s="143">
        <v>2300</v>
      </c>
      <c r="J42" s="143">
        <v>2400</v>
      </c>
      <c r="K42" s="143">
        <v>3400</v>
      </c>
      <c r="L42" s="143">
        <v>4400</v>
      </c>
      <c r="M42" s="143">
        <v>4700</v>
      </c>
      <c r="N42" s="143">
        <v>4500</v>
      </c>
      <c r="O42" s="143">
        <v>3900</v>
      </c>
      <c r="P42" s="143">
        <v>4400</v>
      </c>
      <c r="Q42" s="143">
        <v>3600</v>
      </c>
      <c r="R42" s="143">
        <v>3100</v>
      </c>
      <c r="S42" s="143">
        <v>2500</v>
      </c>
      <c r="T42" s="143">
        <v>3600</v>
      </c>
      <c r="U42" s="143">
        <v>57700</v>
      </c>
    </row>
    <row r="43" spans="1:21" ht="15">
      <c r="A43" s="160">
        <v>6</v>
      </c>
      <c r="B43" s="160" t="s">
        <v>36</v>
      </c>
      <c r="C43" s="162" t="s">
        <v>120</v>
      </c>
      <c r="D43" s="143">
        <v>1500</v>
      </c>
      <c r="E43" s="143">
        <v>1300</v>
      </c>
      <c r="F43" s="143">
        <v>1500</v>
      </c>
      <c r="G43" s="143">
        <v>1700</v>
      </c>
      <c r="H43" s="143">
        <v>1500</v>
      </c>
      <c r="I43" s="143">
        <v>1300</v>
      </c>
      <c r="J43" s="143">
        <v>1400</v>
      </c>
      <c r="K43" s="143">
        <v>1600</v>
      </c>
      <c r="L43" s="143">
        <v>2100</v>
      </c>
      <c r="M43" s="143">
        <v>2100</v>
      </c>
      <c r="N43" s="143">
        <v>1900</v>
      </c>
      <c r="O43" s="143">
        <v>1700</v>
      </c>
      <c r="P43" s="143">
        <v>1800</v>
      </c>
      <c r="Q43" s="143">
        <v>1400</v>
      </c>
      <c r="R43" s="143">
        <v>1200</v>
      </c>
      <c r="S43" s="143">
        <v>800</v>
      </c>
      <c r="T43" s="143">
        <v>1200</v>
      </c>
      <c r="U43" s="143">
        <v>26100</v>
      </c>
    </row>
    <row r="44" spans="1:21" ht="15">
      <c r="A44" s="160">
        <v>7</v>
      </c>
      <c r="B44" s="160" t="s">
        <v>37</v>
      </c>
      <c r="C44" s="162" t="s">
        <v>120</v>
      </c>
      <c r="D44" s="143">
        <v>2600</v>
      </c>
      <c r="E44" s="143">
        <v>2300</v>
      </c>
      <c r="F44" s="143">
        <v>2400</v>
      </c>
      <c r="G44" s="143">
        <v>2700</v>
      </c>
      <c r="H44" s="143">
        <v>2900</v>
      </c>
      <c r="I44" s="143">
        <v>3100</v>
      </c>
      <c r="J44" s="143">
        <v>2600</v>
      </c>
      <c r="K44" s="143">
        <v>2800</v>
      </c>
      <c r="L44" s="143">
        <v>3500</v>
      </c>
      <c r="M44" s="143">
        <v>3800</v>
      </c>
      <c r="N44" s="143">
        <v>3500</v>
      </c>
      <c r="O44" s="143">
        <v>3100</v>
      </c>
      <c r="P44" s="143">
        <v>3000</v>
      </c>
      <c r="Q44" s="143">
        <v>2400</v>
      </c>
      <c r="R44" s="143">
        <v>2100</v>
      </c>
      <c r="S44" s="143">
        <v>1800</v>
      </c>
      <c r="T44" s="143">
        <v>2600</v>
      </c>
      <c r="U44" s="143">
        <v>47500</v>
      </c>
    </row>
    <row r="45" spans="1:21" ht="15">
      <c r="A45" s="160">
        <v>8</v>
      </c>
      <c r="B45" s="160" t="s">
        <v>38</v>
      </c>
      <c r="C45" s="162" t="s">
        <v>120</v>
      </c>
      <c r="D45" s="143">
        <v>3700</v>
      </c>
      <c r="E45" s="143">
        <v>3500</v>
      </c>
      <c r="F45" s="143">
        <v>3900</v>
      </c>
      <c r="G45" s="143">
        <v>4100</v>
      </c>
      <c r="H45" s="143">
        <v>3700</v>
      </c>
      <c r="I45" s="143">
        <v>3300</v>
      </c>
      <c r="J45" s="143">
        <v>3200</v>
      </c>
      <c r="K45" s="143">
        <v>4100</v>
      </c>
      <c r="L45" s="143">
        <v>5400</v>
      </c>
      <c r="M45" s="143">
        <v>6100</v>
      </c>
      <c r="N45" s="143">
        <v>5700</v>
      </c>
      <c r="O45" s="143">
        <v>5400</v>
      </c>
      <c r="P45" s="143">
        <v>5900</v>
      </c>
      <c r="Q45" s="143">
        <v>5200</v>
      </c>
      <c r="R45" s="143">
        <v>4300</v>
      </c>
      <c r="S45" s="143">
        <v>3600</v>
      </c>
      <c r="T45" s="143">
        <v>5300</v>
      </c>
      <c r="U45" s="143">
        <v>76300</v>
      </c>
    </row>
    <row r="46" spans="1:21" ht="15">
      <c r="A46" s="160">
        <v>9</v>
      </c>
      <c r="B46" s="160" t="s">
        <v>39</v>
      </c>
      <c r="C46" s="162" t="s">
        <v>120</v>
      </c>
      <c r="D46" s="143">
        <v>4100</v>
      </c>
      <c r="E46" s="143">
        <v>3500</v>
      </c>
      <c r="F46" s="143">
        <v>3500</v>
      </c>
      <c r="G46" s="143">
        <v>5000</v>
      </c>
      <c r="H46" s="143">
        <v>7500</v>
      </c>
      <c r="I46" s="143">
        <v>5900</v>
      </c>
      <c r="J46" s="143">
        <v>4600</v>
      </c>
      <c r="K46" s="143">
        <v>4100</v>
      </c>
      <c r="L46" s="143">
        <v>4800</v>
      </c>
      <c r="M46" s="143">
        <v>5400</v>
      </c>
      <c r="N46" s="143">
        <v>5000</v>
      </c>
      <c r="O46" s="143">
        <v>4100</v>
      </c>
      <c r="P46" s="143">
        <v>4300</v>
      </c>
      <c r="Q46" s="143">
        <v>3400</v>
      </c>
      <c r="R46" s="143">
        <v>3400</v>
      </c>
      <c r="S46" s="143">
        <v>3100</v>
      </c>
      <c r="T46" s="143">
        <v>4900</v>
      </c>
      <c r="U46" s="143">
        <v>76500</v>
      </c>
    </row>
    <row r="47" spans="1:21" ht="15">
      <c r="A47" s="160">
        <v>10</v>
      </c>
      <c r="B47" s="160" t="s">
        <v>40</v>
      </c>
      <c r="C47" s="162" t="s">
        <v>120</v>
      </c>
      <c r="D47" s="143">
        <v>3300</v>
      </c>
      <c r="E47" s="143">
        <v>3100</v>
      </c>
      <c r="F47" s="143">
        <v>3200</v>
      </c>
      <c r="G47" s="143">
        <v>3700</v>
      </c>
      <c r="H47" s="143">
        <v>3700</v>
      </c>
      <c r="I47" s="143">
        <v>3400</v>
      </c>
      <c r="J47" s="143">
        <v>3200</v>
      </c>
      <c r="K47" s="143">
        <v>3800</v>
      </c>
      <c r="L47" s="143">
        <v>4900</v>
      </c>
      <c r="M47" s="143">
        <v>5000</v>
      </c>
      <c r="N47" s="143">
        <v>4500</v>
      </c>
      <c r="O47" s="143">
        <v>3900</v>
      </c>
      <c r="P47" s="143">
        <v>4200</v>
      </c>
      <c r="Q47" s="143">
        <v>3400</v>
      </c>
      <c r="R47" s="143">
        <v>2900</v>
      </c>
      <c r="S47" s="143">
        <v>2500</v>
      </c>
      <c r="T47" s="143">
        <v>3300</v>
      </c>
      <c r="U47" s="143">
        <v>62000</v>
      </c>
    </row>
    <row r="48" spans="1:21" ht="15">
      <c r="A48" s="160">
        <v>11</v>
      </c>
      <c r="B48" s="160" t="s">
        <v>41</v>
      </c>
      <c r="C48" s="162" t="s">
        <v>120</v>
      </c>
      <c r="D48" s="143">
        <v>2400</v>
      </c>
      <c r="E48" s="143">
        <v>2700</v>
      </c>
      <c r="F48" s="143">
        <v>3000</v>
      </c>
      <c r="G48" s="143">
        <v>3200</v>
      </c>
      <c r="H48" s="143">
        <v>2800</v>
      </c>
      <c r="I48" s="143">
        <v>2600</v>
      </c>
      <c r="J48" s="143">
        <v>2200</v>
      </c>
      <c r="K48" s="143">
        <v>2900</v>
      </c>
      <c r="L48" s="143">
        <v>4000</v>
      </c>
      <c r="M48" s="143">
        <v>4700</v>
      </c>
      <c r="N48" s="143">
        <v>4500</v>
      </c>
      <c r="O48" s="143">
        <v>3700</v>
      </c>
      <c r="P48" s="143">
        <v>3700</v>
      </c>
      <c r="Q48" s="143">
        <v>3100</v>
      </c>
      <c r="R48" s="143">
        <v>2800</v>
      </c>
      <c r="S48" s="143">
        <v>2300</v>
      </c>
      <c r="T48" s="143">
        <v>3400</v>
      </c>
      <c r="U48" s="143">
        <v>54000</v>
      </c>
    </row>
    <row r="49" spans="1:21" ht="15">
      <c r="A49" s="160">
        <v>12</v>
      </c>
      <c r="B49" s="160" t="s">
        <v>42</v>
      </c>
      <c r="C49" s="162" t="s">
        <v>120</v>
      </c>
      <c r="D49" s="143">
        <v>2900</v>
      </c>
      <c r="E49" s="143">
        <v>2700</v>
      </c>
      <c r="F49" s="143">
        <v>3000</v>
      </c>
      <c r="G49" s="143">
        <v>3200</v>
      </c>
      <c r="H49" s="143">
        <v>2800</v>
      </c>
      <c r="I49" s="143">
        <v>2400</v>
      </c>
      <c r="J49" s="143">
        <v>2200</v>
      </c>
      <c r="K49" s="143">
        <v>3200</v>
      </c>
      <c r="L49" s="143">
        <v>4200</v>
      </c>
      <c r="M49" s="143">
        <v>4100</v>
      </c>
      <c r="N49" s="143">
        <v>3700</v>
      </c>
      <c r="O49" s="143">
        <v>3200</v>
      </c>
      <c r="P49" s="143">
        <v>3300</v>
      </c>
      <c r="Q49" s="143">
        <v>2700</v>
      </c>
      <c r="R49" s="143">
        <v>2300</v>
      </c>
      <c r="S49" s="143">
        <v>2000</v>
      </c>
      <c r="T49" s="143">
        <v>3000</v>
      </c>
      <c r="U49" s="143">
        <v>50900</v>
      </c>
    </row>
    <row r="50" spans="1:21" ht="15">
      <c r="A50" s="160">
        <v>13</v>
      </c>
      <c r="B50" s="160" t="s">
        <v>43</v>
      </c>
      <c r="C50" s="162" t="s">
        <v>120</v>
      </c>
      <c r="D50" s="143">
        <v>2300</v>
      </c>
      <c r="E50" s="143">
        <v>2700</v>
      </c>
      <c r="F50" s="143">
        <v>2900</v>
      </c>
      <c r="G50" s="143">
        <v>2900</v>
      </c>
      <c r="H50" s="143">
        <v>2400</v>
      </c>
      <c r="I50" s="143">
        <v>2000</v>
      </c>
      <c r="J50" s="143">
        <v>1900</v>
      </c>
      <c r="K50" s="143">
        <v>2500</v>
      </c>
      <c r="L50" s="143">
        <v>3600</v>
      </c>
      <c r="M50" s="143">
        <v>4100</v>
      </c>
      <c r="N50" s="143">
        <v>3700</v>
      </c>
      <c r="O50" s="143">
        <v>3100</v>
      </c>
      <c r="P50" s="143">
        <v>2900</v>
      </c>
      <c r="Q50" s="143">
        <v>2400</v>
      </c>
      <c r="R50" s="143">
        <v>2100</v>
      </c>
      <c r="S50" s="143">
        <v>2000</v>
      </c>
      <c r="T50" s="143">
        <v>3000</v>
      </c>
      <c r="U50" s="143">
        <v>46500</v>
      </c>
    </row>
    <row r="51" spans="1:21" ht="15">
      <c r="A51" s="160">
        <v>14</v>
      </c>
      <c r="B51" s="160" t="s">
        <v>44</v>
      </c>
      <c r="C51" s="162" t="s">
        <v>120</v>
      </c>
      <c r="D51" s="143">
        <v>13000</v>
      </c>
      <c r="E51" s="143">
        <v>10200</v>
      </c>
      <c r="F51" s="143">
        <v>10200</v>
      </c>
      <c r="G51" s="143">
        <v>14000</v>
      </c>
      <c r="H51" s="143">
        <v>23700</v>
      </c>
      <c r="I51" s="143">
        <v>26800</v>
      </c>
      <c r="J51" s="143">
        <v>22500</v>
      </c>
      <c r="K51" s="143">
        <v>17700</v>
      </c>
      <c r="L51" s="143">
        <v>17200</v>
      </c>
      <c r="M51" s="143">
        <v>17200</v>
      </c>
      <c r="N51" s="143">
        <v>15700</v>
      </c>
      <c r="O51" s="143">
        <v>12700</v>
      </c>
      <c r="P51" s="143">
        <v>13200</v>
      </c>
      <c r="Q51" s="143">
        <v>9700</v>
      </c>
      <c r="R51" s="143">
        <v>8900</v>
      </c>
      <c r="S51" s="143">
        <v>8200</v>
      </c>
      <c r="T51" s="143">
        <v>14100</v>
      </c>
      <c r="U51" s="143">
        <v>255100</v>
      </c>
    </row>
    <row r="52" spans="1:21" ht="15">
      <c r="A52" s="160">
        <v>15</v>
      </c>
      <c r="B52" s="160" t="s">
        <v>45</v>
      </c>
      <c r="C52" s="162" t="s">
        <v>120</v>
      </c>
      <c r="D52" s="143">
        <v>4700</v>
      </c>
      <c r="E52" s="143">
        <v>4200</v>
      </c>
      <c r="F52" s="143">
        <v>4200</v>
      </c>
      <c r="G52" s="143">
        <v>4600</v>
      </c>
      <c r="H52" s="143">
        <v>4600</v>
      </c>
      <c r="I52" s="143">
        <v>4600</v>
      </c>
      <c r="J52" s="143">
        <v>4800</v>
      </c>
      <c r="K52" s="143">
        <v>5400</v>
      </c>
      <c r="L52" s="143">
        <v>6300</v>
      </c>
      <c r="M52" s="143">
        <v>6300</v>
      </c>
      <c r="N52" s="143">
        <v>5500</v>
      </c>
      <c r="O52" s="143">
        <v>4900</v>
      </c>
      <c r="P52" s="143">
        <v>5200</v>
      </c>
      <c r="Q52" s="143">
        <v>4000</v>
      </c>
      <c r="R52" s="143">
        <v>3500</v>
      </c>
      <c r="S52" s="143">
        <v>2800</v>
      </c>
      <c r="T52" s="143">
        <v>4000</v>
      </c>
      <c r="U52" s="143">
        <v>79800</v>
      </c>
    </row>
    <row r="53" spans="1:21" ht="15">
      <c r="A53" s="160">
        <v>16</v>
      </c>
      <c r="B53" s="160" t="s">
        <v>46</v>
      </c>
      <c r="C53" s="162" t="s">
        <v>120</v>
      </c>
      <c r="D53" s="143">
        <v>10300</v>
      </c>
      <c r="E53" s="143">
        <v>9500</v>
      </c>
      <c r="F53" s="143">
        <v>9700</v>
      </c>
      <c r="G53" s="143">
        <v>11700</v>
      </c>
      <c r="H53" s="143">
        <v>13600</v>
      </c>
      <c r="I53" s="143">
        <v>10400</v>
      </c>
      <c r="J53" s="143">
        <v>10200</v>
      </c>
      <c r="K53" s="143">
        <v>11200</v>
      </c>
      <c r="L53" s="143">
        <v>14100</v>
      </c>
      <c r="M53" s="143">
        <v>14400</v>
      </c>
      <c r="N53" s="143">
        <v>13200</v>
      </c>
      <c r="O53" s="143">
        <v>11800</v>
      </c>
      <c r="P53" s="143">
        <v>12800</v>
      </c>
      <c r="Q53" s="143">
        <v>10400</v>
      </c>
      <c r="R53" s="143">
        <v>8400</v>
      </c>
      <c r="S53" s="143">
        <v>7000</v>
      </c>
      <c r="T53" s="143">
        <v>11200</v>
      </c>
      <c r="U53" s="143">
        <v>190100</v>
      </c>
    </row>
    <row r="54" spans="1:21" ht="15">
      <c r="A54" s="160">
        <v>17</v>
      </c>
      <c r="B54" s="160" t="s">
        <v>47</v>
      </c>
      <c r="C54" s="162" t="s">
        <v>120</v>
      </c>
      <c r="D54" s="143">
        <v>17400</v>
      </c>
      <c r="E54" s="143">
        <v>14200</v>
      </c>
      <c r="F54" s="143">
        <v>13800</v>
      </c>
      <c r="G54" s="143">
        <v>17500</v>
      </c>
      <c r="H54" s="143">
        <v>27300</v>
      </c>
      <c r="I54" s="143">
        <v>29600</v>
      </c>
      <c r="J54" s="143">
        <v>24400</v>
      </c>
      <c r="K54" s="143">
        <v>21000</v>
      </c>
      <c r="L54" s="143">
        <v>21800</v>
      </c>
      <c r="M54" s="143">
        <v>22700</v>
      </c>
      <c r="N54" s="143">
        <v>20400</v>
      </c>
      <c r="O54" s="143">
        <v>16300</v>
      </c>
      <c r="P54" s="143">
        <v>14100</v>
      </c>
      <c r="Q54" s="143">
        <v>11500</v>
      </c>
      <c r="R54" s="143">
        <v>11300</v>
      </c>
      <c r="S54" s="143">
        <v>10800</v>
      </c>
      <c r="T54" s="143">
        <v>15300</v>
      </c>
      <c r="U54" s="143">
        <v>309700</v>
      </c>
    </row>
    <row r="55" spans="1:21" ht="15">
      <c r="A55" s="160">
        <v>18</v>
      </c>
      <c r="B55" s="160" t="s">
        <v>48</v>
      </c>
      <c r="C55" s="162" t="s">
        <v>120</v>
      </c>
      <c r="D55" s="143">
        <v>5900</v>
      </c>
      <c r="E55" s="143">
        <v>5700</v>
      </c>
      <c r="F55" s="143">
        <v>6000</v>
      </c>
      <c r="G55" s="143">
        <v>5900</v>
      </c>
      <c r="H55" s="143">
        <v>5000</v>
      </c>
      <c r="I55" s="143">
        <v>5500</v>
      </c>
      <c r="J55" s="143">
        <v>5800</v>
      </c>
      <c r="K55" s="143">
        <v>6700</v>
      </c>
      <c r="L55" s="143">
        <v>8300</v>
      </c>
      <c r="M55" s="143">
        <v>9100</v>
      </c>
      <c r="N55" s="143">
        <v>8700</v>
      </c>
      <c r="O55" s="143">
        <v>8200</v>
      </c>
      <c r="P55" s="143">
        <v>8200</v>
      </c>
      <c r="Q55" s="143">
        <v>6600</v>
      </c>
      <c r="R55" s="143">
        <v>5500</v>
      </c>
      <c r="S55" s="143">
        <v>4500</v>
      </c>
      <c r="T55" s="143">
        <v>6900</v>
      </c>
      <c r="U55" s="143">
        <v>112500</v>
      </c>
    </row>
    <row r="56" spans="1:21" ht="15">
      <c r="A56" s="160">
        <v>19</v>
      </c>
      <c r="B56" s="160" t="s">
        <v>49</v>
      </c>
      <c r="C56" s="162" t="s">
        <v>120</v>
      </c>
      <c r="D56" s="143">
        <v>1900</v>
      </c>
      <c r="E56" s="143">
        <v>2000</v>
      </c>
      <c r="F56" s="143">
        <v>2100</v>
      </c>
      <c r="G56" s="143">
        <v>2300</v>
      </c>
      <c r="H56" s="143">
        <v>2500</v>
      </c>
      <c r="I56" s="143">
        <v>2400</v>
      </c>
      <c r="J56" s="143">
        <v>2000</v>
      </c>
      <c r="K56" s="143">
        <v>2300</v>
      </c>
      <c r="L56" s="143">
        <v>3100</v>
      </c>
      <c r="M56" s="143">
        <v>3500</v>
      </c>
      <c r="N56" s="143">
        <v>3200</v>
      </c>
      <c r="O56" s="143">
        <v>2700</v>
      </c>
      <c r="P56" s="143">
        <v>2800</v>
      </c>
      <c r="Q56" s="143">
        <v>2300</v>
      </c>
      <c r="R56" s="143">
        <v>2000</v>
      </c>
      <c r="S56" s="143">
        <v>1700</v>
      </c>
      <c r="T56" s="143">
        <v>2600</v>
      </c>
      <c r="U56" s="143">
        <v>41500</v>
      </c>
    </row>
    <row r="57" spans="1:21" ht="15">
      <c r="A57" s="160">
        <v>20</v>
      </c>
      <c r="B57" s="160" t="s">
        <v>50</v>
      </c>
      <c r="C57" s="162" t="s">
        <v>120</v>
      </c>
      <c r="D57" s="143">
        <v>2400</v>
      </c>
      <c r="E57" s="143">
        <v>2300</v>
      </c>
      <c r="F57" s="143">
        <v>2600</v>
      </c>
      <c r="G57" s="143">
        <v>2600</v>
      </c>
      <c r="H57" s="143">
        <v>2600</v>
      </c>
      <c r="I57" s="143">
        <v>2300</v>
      </c>
      <c r="J57" s="143">
        <v>2200</v>
      </c>
      <c r="K57" s="143">
        <v>2600</v>
      </c>
      <c r="L57" s="143">
        <v>3300</v>
      </c>
      <c r="M57" s="143">
        <v>3500</v>
      </c>
      <c r="N57" s="143">
        <v>3200</v>
      </c>
      <c r="O57" s="143">
        <v>2800</v>
      </c>
      <c r="P57" s="143">
        <v>2900</v>
      </c>
      <c r="Q57" s="143">
        <v>2200</v>
      </c>
      <c r="R57" s="143">
        <v>1900</v>
      </c>
      <c r="S57" s="143">
        <v>1500</v>
      </c>
      <c r="T57" s="143">
        <v>2100</v>
      </c>
      <c r="U57" s="143">
        <v>43100</v>
      </c>
    </row>
    <row r="58" spans="1:21" ht="15">
      <c r="A58" s="160">
        <v>21</v>
      </c>
      <c r="B58" s="160" t="s">
        <v>51</v>
      </c>
      <c r="C58" s="162" t="s">
        <v>120</v>
      </c>
      <c r="D58" s="143">
        <v>2400</v>
      </c>
      <c r="E58" s="143">
        <v>2100</v>
      </c>
      <c r="F58" s="143">
        <v>2400</v>
      </c>
      <c r="G58" s="143">
        <v>2600</v>
      </c>
      <c r="H58" s="143">
        <v>2200</v>
      </c>
      <c r="I58" s="143">
        <v>2000</v>
      </c>
      <c r="J58" s="143">
        <v>1900</v>
      </c>
      <c r="K58" s="143">
        <v>2500</v>
      </c>
      <c r="L58" s="143">
        <v>3400</v>
      </c>
      <c r="M58" s="143">
        <v>3400</v>
      </c>
      <c r="N58" s="143">
        <v>3200</v>
      </c>
      <c r="O58" s="143">
        <v>3000</v>
      </c>
      <c r="P58" s="143">
        <v>3100</v>
      </c>
      <c r="Q58" s="143">
        <v>2600</v>
      </c>
      <c r="R58" s="143">
        <v>2100</v>
      </c>
      <c r="S58" s="143">
        <v>1900</v>
      </c>
      <c r="T58" s="143">
        <v>2600</v>
      </c>
      <c r="U58" s="143">
        <v>43400</v>
      </c>
    </row>
    <row r="59" spans="1:21" ht="15">
      <c r="A59" s="160">
        <v>22</v>
      </c>
      <c r="B59" s="160" t="s">
        <v>52</v>
      </c>
      <c r="C59" s="162" t="s">
        <v>120</v>
      </c>
      <c r="D59" s="143">
        <v>3600</v>
      </c>
      <c r="E59" s="143">
        <v>3500</v>
      </c>
      <c r="F59" s="143">
        <v>3800</v>
      </c>
      <c r="G59" s="143">
        <v>4200</v>
      </c>
      <c r="H59" s="143">
        <v>4000</v>
      </c>
      <c r="I59" s="143">
        <v>3700</v>
      </c>
      <c r="J59" s="143">
        <v>3400</v>
      </c>
      <c r="K59" s="143">
        <v>4200</v>
      </c>
      <c r="L59" s="143">
        <v>5300</v>
      </c>
      <c r="M59" s="143">
        <v>5700</v>
      </c>
      <c r="N59" s="143">
        <v>5200</v>
      </c>
      <c r="O59" s="143">
        <v>4700</v>
      </c>
      <c r="P59" s="143">
        <v>5100</v>
      </c>
      <c r="Q59" s="143">
        <v>4200</v>
      </c>
      <c r="R59" s="143">
        <v>3500</v>
      </c>
      <c r="S59" s="143">
        <v>2900</v>
      </c>
      <c r="T59" s="143">
        <v>4000</v>
      </c>
      <c r="U59" s="143">
        <v>70900</v>
      </c>
    </row>
    <row r="60" spans="1:21" ht="15">
      <c r="A60" s="160">
        <v>23</v>
      </c>
      <c r="B60" s="160" t="s">
        <v>53</v>
      </c>
      <c r="C60" s="162" t="s">
        <v>120</v>
      </c>
      <c r="D60" s="143">
        <v>9900</v>
      </c>
      <c r="E60" s="143">
        <v>9400</v>
      </c>
      <c r="F60" s="143">
        <v>9600</v>
      </c>
      <c r="G60" s="143">
        <v>9800</v>
      </c>
      <c r="H60" s="143">
        <v>10200</v>
      </c>
      <c r="I60" s="143">
        <v>10600</v>
      </c>
      <c r="J60" s="143">
        <v>9900</v>
      </c>
      <c r="K60" s="143">
        <v>11400</v>
      </c>
      <c r="L60" s="143">
        <v>13500</v>
      </c>
      <c r="M60" s="143">
        <v>13400</v>
      </c>
      <c r="N60" s="143">
        <v>12100</v>
      </c>
      <c r="O60" s="143">
        <v>10500</v>
      </c>
      <c r="P60" s="143">
        <v>10000</v>
      </c>
      <c r="Q60" s="143">
        <v>8300</v>
      </c>
      <c r="R60" s="143">
        <v>7300</v>
      </c>
      <c r="S60" s="143">
        <v>5800</v>
      </c>
      <c r="T60" s="143">
        <v>7600</v>
      </c>
      <c r="U60" s="143">
        <v>169200</v>
      </c>
    </row>
    <row r="61" spans="1:21" ht="15">
      <c r="A61" s="160">
        <v>24</v>
      </c>
      <c r="B61" s="160" t="s">
        <v>54</v>
      </c>
      <c r="C61" s="162" t="s">
        <v>120</v>
      </c>
      <c r="D61" s="143">
        <v>500</v>
      </c>
      <c r="E61" s="143">
        <v>500</v>
      </c>
      <c r="F61" s="143">
        <v>500</v>
      </c>
      <c r="G61" s="143">
        <v>600</v>
      </c>
      <c r="H61" s="143">
        <v>500</v>
      </c>
      <c r="I61" s="143">
        <v>400</v>
      </c>
      <c r="J61" s="143">
        <v>500</v>
      </c>
      <c r="K61" s="143">
        <v>600</v>
      </c>
      <c r="L61" s="143">
        <v>800</v>
      </c>
      <c r="M61" s="143">
        <v>800</v>
      </c>
      <c r="N61" s="143">
        <v>800</v>
      </c>
      <c r="O61" s="143">
        <v>700</v>
      </c>
      <c r="P61" s="143">
        <v>700</v>
      </c>
      <c r="Q61" s="143">
        <v>700</v>
      </c>
      <c r="R61" s="143">
        <v>500</v>
      </c>
      <c r="S61" s="143">
        <v>400</v>
      </c>
      <c r="T61" s="143">
        <v>600</v>
      </c>
      <c r="U61" s="143">
        <v>10100</v>
      </c>
    </row>
    <row r="62" spans="1:21" ht="15">
      <c r="A62" s="160">
        <v>25</v>
      </c>
      <c r="B62" s="160" t="s">
        <v>55</v>
      </c>
      <c r="C62" s="162" t="s">
        <v>120</v>
      </c>
      <c r="D62" s="143">
        <v>3700</v>
      </c>
      <c r="E62" s="143">
        <v>3600</v>
      </c>
      <c r="F62" s="143">
        <v>4100</v>
      </c>
      <c r="G62" s="143">
        <v>4300</v>
      </c>
      <c r="H62" s="143">
        <v>4100</v>
      </c>
      <c r="I62" s="143">
        <v>4500</v>
      </c>
      <c r="J62" s="143">
        <v>3500</v>
      </c>
      <c r="K62" s="143">
        <v>4200</v>
      </c>
      <c r="L62" s="143">
        <v>5500</v>
      </c>
      <c r="M62" s="143">
        <v>5900</v>
      </c>
      <c r="N62" s="143">
        <v>5400</v>
      </c>
      <c r="O62" s="143">
        <v>5100</v>
      </c>
      <c r="P62" s="143">
        <v>5400</v>
      </c>
      <c r="Q62" s="143">
        <v>4500</v>
      </c>
      <c r="R62" s="143">
        <v>3800</v>
      </c>
      <c r="S62" s="143">
        <v>3100</v>
      </c>
      <c r="T62" s="143">
        <v>5200</v>
      </c>
      <c r="U62" s="143">
        <v>75700</v>
      </c>
    </row>
    <row r="63" spans="1:21" ht="15">
      <c r="A63" s="160">
        <v>26</v>
      </c>
      <c r="B63" s="160" t="s">
        <v>56</v>
      </c>
      <c r="C63" s="162" t="s">
        <v>120</v>
      </c>
      <c r="D63" s="143">
        <v>4800</v>
      </c>
      <c r="E63" s="143">
        <v>4600</v>
      </c>
      <c r="F63" s="143">
        <v>4600</v>
      </c>
      <c r="G63" s="143">
        <v>5000</v>
      </c>
      <c r="H63" s="143">
        <v>5400</v>
      </c>
      <c r="I63" s="143">
        <v>5400</v>
      </c>
      <c r="J63" s="143">
        <v>5000</v>
      </c>
      <c r="K63" s="143">
        <v>5200</v>
      </c>
      <c r="L63" s="143">
        <v>7100</v>
      </c>
      <c r="M63" s="143">
        <v>7400</v>
      </c>
      <c r="N63" s="143">
        <v>6700</v>
      </c>
      <c r="O63" s="143">
        <v>5600</v>
      </c>
      <c r="P63" s="143">
        <v>5600</v>
      </c>
      <c r="Q63" s="143">
        <v>4600</v>
      </c>
      <c r="R63" s="143">
        <v>4000</v>
      </c>
      <c r="S63" s="143">
        <v>3400</v>
      </c>
      <c r="T63" s="143">
        <v>4600</v>
      </c>
      <c r="U63" s="143">
        <v>89000</v>
      </c>
    </row>
    <row r="64" spans="1:21" ht="15">
      <c r="A64" s="160">
        <v>27</v>
      </c>
      <c r="B64" s="160" t="s">
        <v>57</v>
      </c>
      <c r="C64" s="162" t="s">
        <v>120</v>
      </c>
      <c r="D64" s="143">
        <v>600</v>
      </c>
      <c r="E64" s="143">
        <v>600</v>
      </c>
      <c r="F64" s="143">
        <v>700</v>
      </c>
      <c r="G64" s="143">
        <v>600</v>
      </c>
      <c r="H64" s="143">
        <v>500</v>
      </c>
      <c r="I64" s="143">
        <v>500</v>
      </c>
      <c r="J64" s="143">
        <v>700</v>
      </c>
      <c r="K64" s="143">
        <v>700</v>
      </c>
      <c r="L64" s="143">
        <v>800</v>
      </c>
      <c r="M64" s="143">
        <v>900</v>
      </c>
      <c r="N64" s="143">
        <v>800</v>
      </c>
      <c r="O64" s="143">
        <v>800</v>
      </c>
      <c r="P64" s="143">
        <v>700</v>
      </c>
      <c r="Q64" s="143">
        <v>600</v>
      </c>
      <c r="R64" s="143">
        <v>500</v>
      </c>
      <c r="S64" s="143">
        <v>400</v>
      </c>
      <c r="T64" s="143">
        <v>600</v>
      </c>
      <c r="U64" s="143">
        <v>11000</v>
      </c>
    </row>
    <row r="65" spans="1:21" ht="15">
      <c r="A65" s="160">
        <v>28</v>
      </c>
      <c r="B65" s="160" t="s">
        <v>58</v>
      </c>
      <c r="C65" s="162" t="s">
        <v>120</v>
      </c>
      <c r="D65" s="143">
        <v>2600</v>
      </c>
      <c r="E65" s="143">
        <v>2700</v>
      </c>
      <c r="F65" s="143">
        <v>2800</v>
      </c>
      <c r="G65" s="143">
        <v>3100</v>
      </c>
      <c r="H65" s="143">
        <v>3100</v>
      </c>
      <c r="I65" s="143">
        <v>2800</v>
      </c>
      <c r="J65" s="143">
        <v>2600</v>
      </c>
      <c r="K65" s="143">
        <v>3100</v>
      </c>
      <c r="L65" s="143">
        <v>4000</v>
      </c>
      <c r="M65" s="143">
        <v>4500</v>
      </c>
      <c r="N65" s="143">
        <v>4400</v>
      </c>
      <c r="O65" s="143">
        <v>4000</v>
      </c>
      <c r="P65" s="143">
        <v>4300</v>
      </c>
      <c r="Q65" s="143">
        <v>3700</v>
      </c>
      <c r="R65" s="143">
        <v>3100</v>
      </c>
      <c r="S65" s="143">
        <v>2700</v>
      </c>
      <c r="T65" s="143">
        <v>4300</v>
      </c>
      <c r="U65" s="143">
        <v>57800</v>
      </c>
    </row>
    <row r="66" spans="1:21" ht="15">
      <c r="A66" s="160">
        <v>29</v>
      </c>
      <c r="B66" s="160" t="s">
        <v>59</v>
      </c>
      <c r="C66" s="162" t="s">
        <v>120</v>
      </c>
      <c r="D66" s="143">
        <v>8800</v>
      </c>
      <c r="E66" s="143">
        <v>8500</v>
      </c>
      <c r="F66" s="143">
        <v>8800</v>
      </c>
      <c r="G66" s="143">
        <v>9400</v>
      </c>
      <c r="H66" s="143">
        <v>9100</v>
      </c>
      <c r="I66" s="143">
        <v>9300</v>
      </c>
      <c r="J66" s="143">
        <v>9000</v>
      </c>
      <c r="K66" s="143">
        <v>10300</v>
      </c>
      <c r="L66" s="143">
        <v>12400</v>
      </c>
      <c r="M66" s="143">
        <v>13100</v>
      </c>
      <c r="N66" s="143">
        <v>12300</v>
      </c>
      <c r="O66" s="143">
        <v>10700</v>
      </c>
      <c r="P66" s="143">
        <v>10100</v>
      </c>
      <c r="Q66" s="143">
        <v>8300</v>
      </c>
      <c r="R66" s="143">
        <v>7300</v>
      </c>
      <c r="S66" s="143">
        <v>6200</v>
      </c>
      <c r="T66" s="143">
        <v>8800</v>
      </c>
      <c r="U66" s="143">
        <v>162600</v>
      </c>
    </row>
    <row r="67" spans="1:21" ht="15">
      <c r="A67" s="160">
        <v>30</v>
      </c>
      <c r="B67" s="160" t="s">
        <v>60</v>
      </c>
      <c r="C67" s="162" t="s">
        <v>120</v>
      </c>
      <c r="D67" s="143">
        <v>2200</v>
      </c>
      <c r="E67" s="143">
        <v>2300</v>
      </c>
      <c r="F67" s="143">
        <v>2600</v>
      </c>
      <c r="G67" s="143">
        <v>3500</v>
      </c>
      <c r="H67" s="143">
        <v>4100</v>
      </c>
      <c r="I67" s="143">
        <v>2300</v>
      </c>
      <c r="J67" s="143">
        <v>2200</v>
      </c>
      <c r="K67" s="143">
        <v>2700</v>
      </c>
      <c r="L67" s="143">
        <v>3600</v>
      </c>
      <c r="M67" s="143">
        <v>3700</v>
      </c>
      <c r="N67" s="143">
        <v>3100</v>
      </c>
      <c r="O67" s="143">
        <v>2800</v>
      </c>
      <c r="P67" s="143">
        <v>3000</v>
      </c>
      <c r="Q67" s="143">
        <v>2400</v>
      </c>
      <c r="R67" s="143">
        <v>2100</v>
      </c>
      <c r="S67" s="143">
        <v>1700</v>
      </c>
      <c r="T67" s="143">
        <v>2600</v>
      </c>
      <c r="U67" s="143">
        <v>47100</v>
      </c>
    </row>
    <row r="68" spans="1:21" ht="15">
      <c r="A68" s="160">
        <v>31</v>
      </c>
      <c r="B68" s="160" t="s">
        <v>61</v>
      </c>
      <c r="C68" s="162" t="s">
        <v>120</v>
      </c>
      <c r="D68" s="143">
        <v>5500</v>
      </c>
      <c r="E68" s="143">
        <v>5300</v>
      </c>
      <c r="F68" s="143">
        <v>5300</v>
      </c>
      <c r="G68" s="143">
        <v>5300</v>
      </c>
      <c r="H68" s="143">
        <v>5400</v>
      </c>
      <c r="I68" s="143">
        <v>5200</v>
      </c>
      <c r="J68" s="143">
        <v>5000</v>
      </c>
      <c r="K68" s="143">
        <v>6300</v>
      </c>
      <c r="L68" s="143">
        <v>7600</v>
      </c>
      <c r="M68" s="143">
        <v>7200</v>
      </c>
      <c r="N68" s="143">
        <v>6300</v>
      </c>
      <c r="O68" s="143">
        <v>5300</v>
      </c>
      <c r="P68" s="143">
        <v>5300</v>
      </c>
      <c r="Q68" s="143">
        <v>4200</v>
      </c>
      <c r="R68" s="143">
        <v>3400</v>
      </c>
      <c r="S68" s="143">
        <v>2600</v>
      </c>
      <c r="T68" s="143">
        <v>3200</v>
      </c>
      <c r="U68" s="143">
        <v>88400</v>
      </c>
    </row>
    <row r="69" spans="1:21" ht="15">
      <c r="A69" s="160">
        <v>32</v>
      </c>
      <c r="B69" s="163" t="s">
        <v>62</v>
      </c>
      <c r="C69" s="163" t="s">
        <v>120</v>
      </c>
      <c r="D69" s="143">
        <v>600</v>
      </c>
      <c r="E69" s="143">
        <v>700</v>
      </c>
      <c r="F69" s="143">
        <v>700</v>
      </c>
      <c r="G69" s="143">
        <v>700</v>
      </c>
      <c r="H69" s="143">
        <v>400</v>
      </c>
      <c r="I69" s="143">
        <v>500</v>
      </c>
      <c r="J69" s="143">
        <v>700</v>
      </c>
      <c r="K69" s="143">
        <v>800</v>
      </c>
      <c r="L69" s="143">
        <v>1000</v>
      </c>
      <c r="M69" s="143">
        <v>1000</v>
      </c>
      <c r="N69" s="143">
        <v>1000</v>
      </c>
      <c r="O69" s="143">
        <v>900</v>
      </c>
      <c r="P69" s="143">
        <v>1000</v>
      </c>
      <c r="Q69" s="143">
        <v>800</v>
      </c>
      <c r="R69" s="143">
        <v>800</v>
      </c>
      <c r="S69" s="143">
        <v>600</v>
      </c>
      <c r="T69" s="143">
        <v>1000</v>
      </c>
      <c r="U69" s="143">
        <v>13200</v>
      </c>
    </row>
    <row r="70" spans="1:21" ht="15">
      <c r="A70" s="160">
        <v>33</v>
      </c>
      <c r="B70" s="160" t="s">
        <v>63</v>
      </c>
      <c r="C70" s="160" t="s">
        <v>78</v>
      </c>
      <c r="D70" s="143">
        <v>295700</v>
      </c>
      <c r="E70" s="143">
        <v>272400</v>
      </c>
      <c r="F70" s="143">
        <v>284000</v>
      </c>
      <c r="G70" s="143">
        <v>321100</v>
      </c>
      <c r="H70" s="143">
        <v>366400</v>
      </c>
      <c r="I70" s="143">
        <v>355900</v>
      </c>
      <c r="J70" s="143">
        <v>318600</v>
      </c>
      <c r="K70" s="143">
        <v>324700</v>
      </c>
      <c r="L70" s="143">
        <v>385300</v>
      </c>
      <c r="M70" s="143">
        <v>402300</v>
      </c>
      <c r="N70" s="143">
        <v>372200</v>
      </c>
      <c r="O70" s="143">
        <v>327100</v>
      </c>
      <c r="P70" s="143">
        <v>330700</v>
      </c>
      <c r="Q70" s="143">
        <v>260000</v>
      </c>
      <c r="R70" s="143">
        <v>218400</v>
      </c>
      <c r="S70" s="143">
        <v>177600</v>
      </c>
      <c r="T70" s="143">
        <v>233800</v>
      </c>
      <c r="U70" s="143">
        <v>5246000</v>
      </c>
    </row>
    <row r="71" spans="1:21" ht="15">
      <c r="A71" s="160">
        <v>1</v>
      </c>
      <c r="B71" s="160" t="s">
        <v>31</v>
      </c>
      <c r="C71" s="160" t="s">
        <v>78</v>
      </c>
      <c r="D71" s="143">
        <v>12400</v>
      </c>
      <c r="E71" s="143">
        <v>10200</v>
      </c>
      <c r="F71" s="143">
        <v>10000</v>
      </c>
      <c r="G71" s="143">
        <v>13400</v>
      </c>
      <c r="H71" s="143">
        <v>20600</v>
      </c>
      <c r="I71" s="143">
        <v>20700</v>
      </c>
      <c r="J71" s="143">
        <v>17400</v>
      </c>
      <c r="K71" s="143">
        <v>14400</v>
      </c>
      <c r="L71" s="143">
        <v>14900</v>
      </c>
      <c r="M71" s="143">
        <v>15100</v>
      </c>
      <c r="N71" s="143">
        <v>14600</v>
      </c>
      <c r="O71" s="143">
        <v>12800</v>
      </c>
      <c r="P71" s="143">
        <v>12300</v>
      </c>
      <c r="Q71" s="143">
        <v>8600</v>
      </c>
      <c r="R71" s="143">
        <v>7800</v>
      </c>
      <c r="S71" s="143">
        <v>6800</v>
      </c>
      <c r="T71" s="143">
        <v>9200</v>
      </c>
      <c r="U71" s="143">
        <v>221000</v>
      </c>
    </row>
    <row r="72" spans="1:21" ht="15">
      <c r="A72" s="160">
        <v>2</v>
      </c>
      <c r="B72" s="160" t="s">
        <v>32</v>
      </c>
      <c r="C72" s="160" t="s">
        <v>78</v>
      </c>
      <c r="D72" s="143">
        <v>14700</v>
      </c>
      <c r="E72" s="143">
        <v>13900</v>
      </c>
      <c r="F72" s="143">
        <v>14800</v>
      </c>
      <c r="G72" s="143">
        <v>14800</v>
      </c>
      <c r="H72" s="143">
        <v>13200</v>
      </c>
      <c r="I72" s="143">
        <v>12100</v>
      </c>
      <c r="J72" s="143">
        <v>12600</v>
      </c>
      <c r="K72" s="143">
        <v>15500</v>
      </c>
      <c r="L72" s="143">
        <v>19700</v>
      </c>
      <c r="M72" s="143">
        <v>20200</v>
      </c>
      <c r="N72" s="143">
        <v>18800</v>
      </c>
      <c r="O72" s="143">
        <v>17400</v>
      </c>
      <c r="P72" s="143">
        <v>17200</v>
      </c>
      <c r="Q72" s="143">
        <v>12600</v>
      </c>
      <c r="R72" s="143">
        <v>9900</v>
      </c>
      <c r="S72" s="143">
        <v>7700</v>
      </c>
      <c r="T72" s="143">
        <v>10500</v>
      </c>
      <c r="U72" s="143">
        <v>245800</v>
      </c>
    </row>
    <row r="73" spans="1:21" ht="15">
      <c r="A73" s="160">
        <v>3</v>
      </c>
      <c r="B73" s="160" t="s">
        <v>33</v>
      </c>
      <c r="C73" s="160" t="s">
        <v>78</v>
      </c>
      <c r="D73" s="143">
        <v>5900</v>
      </c>
      <c r="E73" s="143">
        <v>5900</v>
      </c>
      <c r="F73" s="143">
        <v>6300</v>
      </c>
      <c r="G73" s="143">
        <v>6500</v>
      </c>
      <c r="H73" s="143">
        <v>5800</v>
      </c>
      <c r="I73" s="143">
        <v>5300</v>
      </c>
      <c r="J73" s="143">
        <v>5000</v>
      </c>
      <c r="K73" s="143">
        <v>6300</v>
      </c>
      <c r="L73" s="143">
        <v>7700</v>
      </c>
      <c r="M73" s="143">
        <v>8700</v>
      </c>
      <c r="N73" s="143">
        <v>8100</v>
      </c>
      <c r="O73" s="143">
        <v>7600</v>
      </c>
      <c r="P73" s="143">
        <v>8500</v>
      </c>
      <c r="Q73" s="143">
        <v>6600</v>
      </c>
      <c r="R73" s="143">
        <v>5500</v>
      </c>
      <c r="S73" s="143">
        <v>4500</v>
      </c>
      <c r="T73" s="143">
        <v>6100</v>
      </c>
      <c r="U73" s="143">
        <v>110300</v>
      </c>
    </row>
    <row r="74" spans="1:21" ht="15">
      <c r="A74" s="160">
        <v>4</v>
      </c>
      <c r="B74" s="160" t="s">
        <v>34</v>
      </c>
      <c r="C74" s="160" t="s">
        <v>78</v>
      </c>
      <c r="D74" s="143">
        <v>4000</v>
      </c>
      <c r="E74" s="143">
        <v>4100</v>
      </c>
      <c r="F74" s="143">
        <v>4900</v>
      </c>
      <c r="G74" s="143">
        <v>5300</v>
      </c>
      <c r="H74" s="143">
        <v>5000</v>
      </c>
      <c r="I74" s="143">
        <v>4200</v>
      </c>
      <c r="J74" s="143">
        <v>3600</v>
      </c>
      <c r="K74" s="143">
        <v>4800</v>
      </c>
      <c r="L74" s="143">
        <v>6400</v>
      </c>
      <c r="M74" s="143">
        <v>6900</v>
      </c>
      <c r="N74" s="143">
        <v>6700</v>
      </c>
      <c r="O74" s="143">
        <v>6300</v>
      </c>
      <c r="P74" s="143">
        <v>7200</v>
      </c>
      <c r="Q74" s="143">
        <v>5900</v>
      </c>
      <c r="R74" s="143">
        <v>4900</v>
      </c>
      <c r="S74" s="143">
        <v>3800</v>
      </c>
      <c r="T74" s="143">
        <v>5000</v>
      </c>
      <c r="U74" s="143">
        <v>89100</v>
      </c>
    </row>
    <row r="75" spans="1:21" ht="15">
      <c r="A75" s="160">
        <v>5</v>
      </c>
      <c r="B75" s="160" t="s">
        <v>35</v>
      </c>
      <c r="C75" s="160" t="s">
        <v>78</v>
      </c>
      <c r="D75" s="143">
        <v>5900</v>
      </c>
      <c r="E75" s="143">
        <v>6100</v>
      </c>
      <c r="F75" s="143">
        <v>6200</v>
      </c>
      <c r="G75" s="143">
        <v>6600</v>
      </c>
      <c r="H75" s="143">
        <v>5600</v>
      </c>
      <c r="I75" s="143">
        <v>4600</v>
      </c>
      <c r="J75" s="143">
        <v>4700</v>
      </c>
      <c r="K75" s="143">
        <v>6400</v>
      </c>
      <c r="L75" s="143">
        <v>8700</v>
      </c>
      <c r="M75" s="143">
        <v>9200</v>
      </c>
      <c r="N75" s="143">
        <v>8700</v>
      </c>
      <c r="O75" s="143">
        <v>7700</v>
      </c>
      <c r="P75" s="143">
        <v>8700</v>
      </c>
      <c r="Q75" s="143">
        <v>7000</v>
      </c>
      <c r="R75" s="143">
        <v>5800</v>
      </c>
      <c r="S75" s="143">
        <v>4500</v>
      </c>
      <c r="T75" s="143">
        <v>5800</v>
      </c>
      <c r="U75" s="143">
        <v>112000</v>
      </c>
    </row>
    <row r="76" spans="1:21" ht="15">
      <c r="A76" s="160">
        <v>6</v>
      </c>
      <c r="B76" s="160" t="s">
        <v>36</v>
      </c>
      <c r="C76" s="160" t="s">
        <v>78</v>
      </c>
      <c r="D76" s="143">
        <v>3000</v>
      </c>
      <c r="E76" s="143">
        <v>2800</v>
      </c>
      <c r="F76" s="143">
        <v>3000</v>
      </c>
      <c r="G76" s="143">
        <v>3400</v>
      </c>
      <c r="H76" s="143">
        <v>3200</v>
      </c>
      <c r="I76" s="143">
        <v>2900</v>
      </c>
      <c r="J76" s="143">
        <v>2800</v>
      </c>
      <c r="K76" s="143">
        <v>3100</v>
      </c>
      <c r="L76" s="143">
        <v>4000</v>
      </c>
      <c r="M76" s="143">
        <v>4100</v>
      </c>
      <c r="N76" s="143">
        <v>3600</v>
      </c>
      <c r="O76" s="143">
        <v>3300</v>
      </c>
      <c r="P76" s="143">
        <v>3500</v>
      </c>
      <c r="Q76" s="143">
        <v>2700</v>
      </c>
      <c r="R76" s="143">
        <v>2100</v>
      </c>
      <c r="S76" s="143">
        <v>1500</v>
      </c>
      <c r="T76" s="143">
        <v>1900</v>
      </c>
      <c r="U76" s="143">
        <v>50900</v>
      </c>
    </row>
    <row r="77" spans="1:21" ht="15">
      <c r="A77" s="160">
        <v>7</v>
      </c>
      <c r="B77" s="160" t="s">
        <v>37</v>
      </c>
      <c r="C77" s="160" t="s">
        <v>78</v>
      </c>
      <c r="D77" s="143">
        <v>5400</v>
      </c>
      <c r="E77" s="143">
        <v>4800</v>
      </c>
      <c r="F77" s="143">
        <v>5000</v>
      </c>
      <c r="G77" s="143">
        <v>5700</v>
      </c>
      <c r="H77" s="143">
        <v>6100</v>
      </c>
      <c r="I77" s="143">
        <v>6200</v>
      </c>
      <c r="J77" s="143">
        <v>5000</v>
      </c>
      <c r="K77" s="143">
        <v>5200</v>
      </c>
      <c r="L77" s="143">
        <v>6700</v>
      </c>
      <c r="M77" s="143">
        <v>7200</v>
      </c>
      <c r="N77" s="143">
        <v>6700</v>
      </c>
      <c r="O77" s="143">
        <v>6000</v>
      </c>
      <c r="P77" s="143">
        <v>5700</v>
      </c>
      <c r="Q77" s="143">
        <v>4500</v>
      </c>
      <c r="R77" s="143">
        <v>3600</v>
      </c>
      <c r="S77" s="143">
        <v>3100</v>
      </c>
      <c r="T77" s="143">
        <v>3900</v>
      </c>
      <c r="U77" s="143">
        <v>90600</v>
      </c>
    </row>
    <row r="78" spans="1:21" ht="15">
      <c r="A78" s="160">
        <v>8</v>
      </c>
      <c r="B78" s="160" t="s">
        <v>38</v>
      </c>
      <c r="C78" s="160" t="s">
        <v>78</v>
      </c>
      <c r="D78" s="143">
        <v>7600</v>
      </c>
      <c r="E78" s="143">
        <v>7200</v>
      </c>
      <c r="F78" s="143">
        <v>7800</v>
      </c>
      <c r="G78" s="143">
        <v>8600</v>
      </c>
      <c r="H78" s="143">
        <v>7800</v>
      </c>
      <c r="I78" s="143">
        <v>6700</v>
      </c>
      <c r="J78" s="143">
        <v>6200</v>
      </c>
      <c r="K78" s="143">
        <v>7600</v>
      </c>
      <c r="L78" s="143">
        <v>10200</v>
      </c>
      <c r="M78" s="143">
        <v>11800</v>
      </c>
      <c r="N78" s="143">
        <v>10900</v>
      </c>
      <c r="O78" s="143">
        <v>10500</v>
      </c>
      <c r="P78" s="143">
        <v>11700</v>
      </c>
      <c r="Q78" s="143">
        <v>9900</v>
      </c>
      <c r="R78" s="143">
        <v>8300</v>
      </c>
      <c r="S78" s="143">
        <v>6600</v>
      </c>
      <c r="T78" s="143">
        <v>8500</v>
      </c>
      <c r="U78" s="143">
        <v>147900</v>
      </c>
    </row>
    <row r="79" spans="1:21" ht="15">
      <c r="A79" s="160">
        <v>9</v>
      </c>
      <c r="B79" s="160" t="s">
        <v>39</v>
      </c>
      <c r="C79" s="160" t="s">
        <v>78</v>
      </c>
      <c r="D79" s="143">
        <v>8400</v>
      </c>
      <c r="E79" s="143">
        <v>7200</v>
      </c>
      <c r="F79" s="143">
        <v>7000</v>
      </c>
      <c r="G79" s="143">
        <v>9700</v>
      </c>
      <c r="H79" s="143">
        <v>14300</v>
      </c>
      <c r="I79" s="143">
        <v>12000</v>
      </c>
      <c r="J79" s="143">
        <v>9500</v>
      </c>
      <c r="K79" s="143">
        <v>7500</v>
      </c>
      <c r="L79" s="143">
        <v>8900</v>
      </c>
      <c r="M79" s="143">
        <v>9900</v>
      </c>
      <c r="N79" s="143">
        <v>9500</v>
      </c>
      <c r="O79" s="143">
        <v>8000</v>
      </c>
      <c r="P79" s="143">
        <v>8300</v>
      </c>
      <c r="Q79" s="143">
        <v>6600</v>
      </c>
      <c r="R79" s="143">
        <v>6200</v>
      </c>
      <c r="S79" s="143">
        <v>5300</v>
      </c>
      <c r="T79" s="143">
        <v>7600</v>
      </c>
      <c r="U79" s="143">
        <v>145800</v>
      </c>
    </row>
    <row r="80" spans="1:21" ht="15">
      <c r="A80" s="160">
        <v>10</v>
      </c>
      <c r="B80" s="160" t="s">
        <v>40</v>
      </c>
      <c r="C80" s="160" t="s">
        <v>78</v>
      </c>
      <c r="D80" s="143">
        <v>6700</v>
      </c>
      <c r="E80" s="143">
        <v>6400</v>
      </c>
      <c r="F80" s="143">
        <v>6600</v>
      </c>
      <c r="G80" s="143">
        <v>7600</v>
      </c>
      <c r="H80" s="143">
        <v>7800</v>
      </c>
      <c r="I80" s="143">
        <v>6700</v>
      </c>
      <c r="J80" s="143">
        <v>6100</v>
      </c>
      <c r="K80" s="143">
        <v>7400</v>
      </c>
      <c r="L80" s="143">
        <v>9300</v>
      </c>
      <c r="M80" s="143">
        <v>9600</v>
      </c>
      <c r="N80" s="143">
        <v>8700</v>
      </c>
      <c r="O80" s="143">
        <v>7600</v>
      </c>
      <c r="P80" s="143">
        <v>8300</v>
      </c>
      <c r="Q80" s="143">
        <v>6500</v>
      </c>
      <c r="R80" s="143">
        <v>5400</v>
      </c>
      <c r="S80" s="143">
        <v>4300</v>
      </c>
      <c r="T80" s="143">
        <v>5200</v>
      </c>
      <c r="U80" s="143">
        <v>120100</v>
      </c>
    </row>
    <row r="81" spans="1:21" ht="15">
      <c r="A81" s="160">
        <v>11</v>
      </c>
      <c r="B81" s="160" t="s">
        <v>41</v>
      </c>
      <c r="C81" s="160" t="s">
        <v>78</v>
      </c>
      <c r="D81" s="143">
        <v>5100</v>
      </c>
      <c r="E81" s="143">
        <v>5600</v>
      </c>
      <c r="F81" s="143">
        <v>6400</v>
      </c>
      <c r="G81" s="143">
        <v>6900</v>
      </c>
      <c r="H81" s="143">
        <v>6300</v>
      </c>
      <c r="I81" s="143">
        <v>5600</v>
      </c>
      <c r="J81" s="143">
        <v>4500</v>
      </c>
      <c r="K81" s="143">
        <v>5100</v>
      </c>
      <c r="L81" s="143">
        <v>7300</v>
      </c>
      <c r="M81" s="143">
        <v>8800</v>
      </c>
      <c r="N81" s="143">
        <v>8500</v>
      </c>
      <c r="O81" s="143">
        <v>7200</v>
      </c>
      <c r="P81" s="143">
        <v>7100</v>
      </c>
      <c r="Q81" s="143">
        <v>5700</v>
      </c>
      <c r="R81" s="143">
        <v>5000</v>
      </c>
      <c r="S81" s="143">
        <v>4100</v>
      </c>
      <c r="T81" s="143">
        <v>5300</v>
      </c>
      <c r="U81" s="143">
        <v>104500</v>
      </c>
    </row>
    <row r="82" spans="1:21" ht="15">
      <c r="A82" s="160">
        <v>12</v>
      </c>
      <c r="B82" s="160" t="s">
        <v>42</v>
      </c>
      <c r="C82" s="160" t="s">
        <v>78</v>
      </c>
      <c r="D82" s="143">
        <v>5900</v>
      </c>
      <c r="E82" s="143">
        <v>5600</v>
      </c>
      <c r="F82" s="143">
        <v>6100</v>
      </c>
      <c r="G82" s="143">
        <v>6400</v>
      </c>
      <c r="H82" s="143">
        <v>5700</v>
      </c>
      <c r="I82" s="143">
        <v>4600</v>
      </c>
      <c r="J82" s="143">
        <v>4200</v>
      </c>
      <c r="K82" s="143">
        <v>5900</v>
      </c>
      <c r="L82" s="143">
        <v>7900</v>
      </c>
      <c r="M82" s="143">
        <v>8000</v>
      </c>
      <c r="N82" s="143">
        <v>7300</v>
      </c>
      <c r="O82" s="143">
        <v>6200</v>
      </c>
      <c r="P82" s="143">
        <v>6300</v>
      </c>
      <c r="Q82" s="143">
        <v>5200</v>
      </c>
      <c r="R82" s="143">
        <v>4300</v>
      </c>
      <c r="S82" s="143">
        <v>3500</v>
      </c>
      <c r="T82" s="143">
        <v>4800</v>
      </c>
      <c r="U82" s="143">
        <v>97900</v>
      </c>
    </row>
    <row r="83" spans="1:21" ht="15">
      <c r="A83" s="160">
        <v>13</v>
      </c>
      <c r="B83" s="160" t="s">
        <v>43</v>
      </c>
      <c r="C83" s="160" t="s">
        <v>78</v>
      </c>
      <c r="D83" s="143">
        <v>4800</v>
      </c>
      <c r="E83" s="143">
        <v>5400</v>
      </c>
      <c r="F83" s="143">
        <v>6000</v>
      </c>
      <c r="G83" s="143">
        <v>6100</v>
      </c>
      <c r="H83" s="143">
        <v>5300</v>
      </c>
      <c r="I83" s="143">
        <v>4300</v>
      </c>
      <c r="J83" s="143">
        <v>3700</v>
      </c>
      <c r="K83" s="143">
        <v>4400</v>
      </c>
      <c r="L83" s="143">
        <v>6500</v>
      </c>
      <c r="M83" s="143">
        <v>7600</v>
      </c>
      <c r="N83" s="143">
        <v>7200</v>
      </c>
      <c r="O83" s="143">
        <v>6000</v>
      </c>
      <c r="P83" s="143">
        <v>5600</v>
      </c>
      <c r="Q83" s="143">
        <v>4400</v>
      </c>
      <c r="R83" s="143">
        <v>3900</v>
      </c>
      <c r="S83" s="143">
        <v>3400</v>
      </c>
      <c r="T83" s="143">
        <v>4500</v>
      </c>
      <c r="U83" s="143">
        <v>89300</v>
      </c>
    </row>
    <row r="84" spans="1:21" ht="15">
      <c r="A84" s="160">
        <v>14</v>
      </c>
      <c r="B84" s="160" t="s">
        <v>44</v>
      </c>
      <c r="C84" s="160" t="s">
        <v>78</v>
      </c>
      <c r="D84" s="143">
        <v>26300</v>
      </c>
      <c r="E84" s="143">
        <v>21200</v>
      </c>
      <c r="F84" s="143">
        <v>21200</v>
      </c>
      <c r="G84" s="143">
        <v>27900</v>
      </c>
      <c r="H84" s="143">
        <v>44900</v>
      </c>
      <c r="I84" s="143">
        <v>52100</v>
      </c>
      <c r="J84" s="143">
        <v>45300</v>
      </c>
      <c r="K84" s="143">
        <v>35500</v>
      </c>
      <c r="L84" s="143">
        <v>34100</v>
      </c>
      <c r="M84" s="143">
        <v>33100</v>
      </c>
      <c r="N84" s="143">
        <v>30500</v>
      </c>
      <c r="O84" s="143">
        <v>25400</v>
      </c>
      <c r="P84" s="143">
        <v>25300</v>
      </c>
      <c r="Q84" s="143">
        <v>18200</v>
      </c>
      <c r="R84" s="143">
        <v>16000</v>
      </c>
      <c r="S84" s="143">
        <v>14200</v>
      </c>
      <c r="T84" s="143">
        <v>21400</v>
      </c>
      <c r="U84" s="143">
        <v>492600</v>
      </c>
    </row>
    <row r="85" spans="1:21" ht="15">
      <c r="A85" s="160">
        <v>15</v>
      </c>
      <c r="B85" s="160" t="s">
        <v>45</v>
      </c>
      <c r="C85" s="160" t="s">
        <v>78</v>
      </c>
      <c r="D85" s="143">
        <v>9400</v>
      </c>
      <c r="E85" s="143">
        <v>8500</v>
      </c>
      <c r="F85" s="143">
        <v>8800</v>
      </c>
      <c r="G85" s="143">
        <v>9800</v>
      </c>
      <c r="H85" s="143">
        <v>9500</v>
      </c>
      <c r="I85" s="143">
        <v>8900</v>
      </c>
      <c r="J85" s="143">
        <v>9400</v>
      </c>
      <c r="K85" s="143">
        <v>10500</v>
      </c>
      <c r="L85" s="143">
        <v>12300</v>
      </c>
      <c r="M85" s="143">
        <v>12200</v>
      </c>
      <c r="N85" s="143">
        <v>10800</v>
      </c>
      <c r="O85" s="143">
        <v>9400</v>
      </c>
      <c r="P85" s="143">
        <v>10000</v>
      </c>
      <c r="Q85" s="143">
        <v>7700</v>
      </c>
      <c r="R85" s="143">
        <v>6500</v>
      </c>
      <c r="S85" s="143">
        <v>5000</v>
      </c>
      <c r="T85" s="143">
        <v>6200</v>
      </c>
      <c r="U85" s="143">
        <v>154800</v>
      </c>
    </row>
    <row r="86" spans="1:21" ht="15">
      <c r="A86" s="160">
        <v>16</v>
      </c>
      <c r="B86" s="160" t="s">
        <v>46</v>
      </c>
      <c r="C86" s="160" t="s">
        <v>78</v>
      </c>
      <c r="D86" s="143">
        <v>21100</v>
      </c>
      <c r="E86" s="143">
        <v>19400</v>
      </c>
      <c r="F86" s="143">
        <v>20000</v>
      </c>
      <c r="G86" s="143">
        <v>23600</v>
      </c>
      <c r="H86" s="143">
        <v>26900</v>
      </c>
      <c r="I86" s="143">
        <v>21400</v>
      </c>
      <c r="J86" s="143">
        <v>19700</v>
      </c>
      <c r="K86" s="143">
        <v>21600</v>
      </c>
      <c r="L86" s="143">
        <v>27100</v>
      </c>
      <c r="M86" s="143">
        <v>27700</v>
      </c>
      <c r="N86" s="143">
        <v>25800</v>
      </c>
      <c r="O86" s="143">
        <v>23000</v>
      </c>
      <c r="P86" s="143">
        <v>24700</v>
      </c>
      <c r="Q86" s="143">
        <v>19900</v>
      </c>
      <c r="R86" s="143">
        <v>15700</v>
      </c>
      <c r="S86" s="143">
        <v>12500</v>
      </c>
      <c r="T86" s="143">
        <v>17200</v>
      </c>
      <c r="U86" s="143">
        <v>367100</v>
      </c>
    </row>
    <row r="87" spans="1:21" ht="15">
      <c r="A87" s="160">
        <v>17</v>
      </c>
      <c r="B87" s="160" t="s">
        <v>47</v>
      </c>
      <c r="C87" s="160" t="s">
        <v>78</v>
      </c>
      <c r="D87" s="143">
        <v>35400</v>
      </c>
      <c r="E87" s="143">
        <v>29100</v>
      </c>
      <c r="F87" s="143">
        <v>28200</v>
      </c>
      <c r="G87" s="143">
        <v>35500</v>
      </c>
      <c r="H87" s="143">
        <v>54300</v>
      </c>
      <c r="I87" s="143">
        <v>60300</v>
      </c>
      <c r="J87" s="143">
        <v>51700</v>
      </c>
      <c r="K87" s="143">
        <v>42700</v>
      </c>
      <c r="L87" s="143">
        <v>42000</v>
      </c>
      <c r="M87" s="143">
        <v>42700</v>
      </c>
      <c r="N87" s="143">
        <v>38700</v>
      </c>
      <c r="O87" s="143">
        <v>31700</v>
      </c>
      <c r="P87" s="143">
        <v>27600</v>
      </c>
      <c r="Q87" s="143">
        <v>21400</v>
      </c>
      <c r="R87" s="143">
        <v>19600</v>
      </c>
      <c r="S87" s="143">
        <v>17300</v>
      </c>
      <c r="T87" s="143">
        <v>22400</v>
      </c>
      <c r="U87" s="143">
        <v>600400</v>
      </c>
    </row>
    <row r="88" spans="1:21" ht="15">
      <c r="A88" s="160">
        <v>18</v>
      </c>
      <c r="B88" s="160" t="s">
        <v>48</v>
      </c>
      <c r="C88" s="160" t="s">
        <v>78</v>
      </c>
      <c r="D88" s="143">
        <v>12100</v>
      </c>
      <c r="E88" s="143">
        <v>11500</v>
      </c>
      <c r="F88" s="143">
        <v>12500</v>
      </c>
      <c r="G88" s="143">
        <v>12400</v>
      </c>
      <c r="H88" s="143">
        <v>11000</v>
      </c>
      <c r="I88" s="143">
        <v>11200</v>
      </c>
      <c r="J88" s="143">
        <v>11600</v>
      </c>
      <c r="K88" s="143">
        <v>13000</v>
      </c>
      <c r="L88" s="143">
        <v>15900</v>
      </c>
      <c r="M88" s="143">
        <v>17800</v>
      </c>
      <c r="N88" s="143">
        <v>17000</v>
      </c>
      <c r="O88" s="143">
        <v>16200</v>
      </c>
      <c r="P88" s="143">
        <v>16400</v>
      </c>
      <c r="Q88" s="143">
        <v>13100</v>
      </c>
      <c r="R88" s="143">
        <v>10300</v>
      </c>
      <c r="S88" s="143">
        <v>8100</v>
      </c>
      <c r="T88" s="143">
        <v>10900</v>
      </c>
      <c r="U88" s="143">
        <v>221000</v>
      </c>
    </row>
    <row r="89" spans="1:21" ht="15">
      <c r="A89" s="160">
        <v>19</v>
      </c>
      <c r="B89" s="160" t="s">
        <v>49</v>
      </c>
      <c r="C89" s="160" t="s">
        <v>78</v>
      </c>
      <c r="D89" s="143">
        <v>4200</v>
      </c>
      <c r="E89" s="143">
        <v>4100</v>
      </c>
      <c r="F89" s="143">
        <v>4400</v>
      </c>
      <c r="G89" s="143">
        <v>4800</v>
      </c>
      <c r="H89" s="143">
        <v>5100</v>
      </c>
      <c r="I89" s="143">
        <v>5000</v>
      </c>
      <c r="J89" s="143">
        <v>4200</v>
      </c>
      <c r="K89" s="143">
        <v>4400</v>
      </c>
      <c r="L89" s="143">
        <v>5700</v>
      </c>
      <c r="M89" s="143">
        <v>6600</v>
      </c>
      <c r="N89" s="143">
        <v>6100</v>
      </c>
      <c r="O89" s="143">
        <v>5100</v>
      </c>
      <c r="P89" s="143">
        <v>5300</v>
      </c>
      <c r="Q89" s="143">
        <v>4300</v>
      </c>
      <c r="R89" s="143">
        <v>3600</v>
      </c>
      <c r="S89" s="143">
        <v>3000</v>
      </c>
      <c r="T89" s="143">
        <v>3800</v>
      </c>
      <c r="U89" s="143">
        <v>79600</v>
      </c>
    </row>
    <row r="90" spans="1:21" ht="15">
      <c r="A90" s="160">
        <v>20</v>
      </c>
      <c r="B90" s="160" t="s">
        <v>50</v>
      </c>
      <c r="C90" s="160" t="s">
        <v>78</v>
      </c>
      <c r="D90" s="143">
        <v>4900</v>
      </c>
      <c r="E90" s="143">
        <v>4700</v>
      </c>
      <c r="F90" s="143">
        <v>5100</v>
      </c>
      <c r="G90" s="143">
        <v>5200</v>
      </c>
      <c r="H90" s="143">
        <v>5200</v>
      </c>
      <c r="I90" s="143">
        <v>4600</v>
      </c>
      <c r="J90" s="143">
        <v>4000</v>
      </c>
      <c r="K90" s="143">
        <v>4800</v>
      </c>
      <c r="L90" s="143">
        <v>6200</v>
      </c>
      <c r="M90" s="143">
        <v>6500</v>
      </c>
      <c r="N90" s="143">
        <v>6100</v>
      </c>
      <c r="O90" s="143">
        <v>5300</v>
      </c>
      <c r="P90" s="143">
        <v>5600</v>
      </c>
      <c r="Q90" s="143">
        <v>4300</v>
      </c>
      <c r="R90" s="143">
        <v>3500</v>
      </c>
      <c r="S90" s="143">
        <v>2700</v>
      </c>
      <c r="T90" s="143">
        <v>3400</v>
      </c>
      <c r="U90" s="143">
        <v>81900</v>
      </c>
    </row>
    <row r="91" spans="1:21" ht="15">
      <c r="A91" s="160">
        <v>21</v>
      </c>
      <c r="B91" s="160" t="s">
        <v>51</v>
      </c>
      <c r="C91" s="160" t="s">
        <v>78</v>
      </c>
      <c r="D91" s="143">
        <v>4900</v>
      </c>
      <c r="E91" s="143">
        <v>4200</v>
      </c>
      <c r="F91" s="143">
        <v>5000</v>
      </c>
      <c r="G91" s="143">
        <v>5600</v>
      </c>
      <c r="H91" s="143">
        <v>5200</v>
      </c>
      <c r="I91" s="143">
        <v>4400</v>
      </c>
      <c r="J91" s="143">
        <v>4000</v>
      </c>
      <c r="K91" s="143">
        <v>5100</v>
      </c>
      <c r="L91" s="143">
        <v>6900</v>
      </c>
      <c r="M91" s="143">
        <v>7000</v>
      </c>
      <c r="N91" s="143">
        <v>6300</v>
      </c>
      <c r="O91" s="143">
        <v>5800</v>
      </c>
      <c r="P91" s="143">
        <v>6200</v>
      </c>
      <c r="Q91" s="143">
        <v>5000</v>
      </c>
      <c r="R91" s="143">
        <v>4100</v>
      </c>
      <c r="S91" s="143">
        <v>3500</v>
      </c>
      <c r="T91" s="143">
        <v>4200</v>
      </c>
      <c r="U91" s="143">
        <v>87400</v>
      </c>
    </row>
    <row r="92" spans="1:21" ht="15">
      <c r="A92" s="160">
        <v>22</v>
      </c>
      <c r="B92" s="160" t="s">
        <v>52</v>
      </c>
      <c r="C92" s="160" t="s">
        <v>78</v>
      </c>
      <c r="D92" s="143">
        <v>7400</v>
      </c>
      <c r="E92" s="143">
        <v>7300</v>
      </c>
      <c r="F92" s="143">
        <v>7600</v>
      </c>
      <c r="G92" s="143">
        <v>8600</v>
      </c>
      <c r="H92" s="143">
        <v>8500</v>
      </c>
      <c r="I92" s="143">
        <v>7200</v>
      </c>
      <c r="J92" s="143">
        <v>6600</v>
      </c>
      <c r="K92" s="143">
        <v>7600</v>
      </c>
      <c r="L92" s="143">
        <v>9800</v>
      </c>
      <c r="M92" s="143">
        <v>10500</v>
      </c>
      <c r="N92" s="143">
        <v>9800</v>
      </c>
      <c r="O92" s="143">
        <v>9000</v>
      </c>
      <c r="P92" s="143">
        <v>9700</v>
      </c>
      <c r="Q92" s="143">
        <v>7800</v>
      </c>
      <c r="R92" s="143">
        <v>6500</v>
      </c>
      <c r="S92" s="143">
        <v>5100</v>
      </c>
      <c r="T92" s="143">
        <v>6200</v>
      </c>
      <c r="U92" s="143">
        <v>135300</v>
      </c>
    </row>
    <row r="93" spans="1:21" ht="15">
      <c r="A93" s="160">
        <v>23</v>
      </c>
      <c r="B93" s="160" t="s">
        <v>53</v>
      </c>
      <c r="C93" s="160" t="s">
        <v>78</v>
      </c>
      <c r="D93" s="143">
        <v>20300</v>
      </c>
      <c r="E93" s="143">
        <v>19300</v>
      </c>
      <c r="F93" s="143">
        <v>19600</v>
      </c>
      <c r="G93" s="143">
        <v>20300</v>
      </c>
      <c r="H93" s="143">
        <v>20900</v>
      </c>
      <c r="I93" s="143">
        <v>21200</v>
      </c>
      <c r="J93" s="143">
        <v>19400</v>
      </c>
      <c r="K93" s="143">
        <v>21500</v>
      </c>
      <c r="L93" s="143">
        <v>25700</v>
      </c>
      <c r="M93" s="143">
        <v>25700</v>
      </c>
      <c r="N93" s="143">
        <v>23100</v>
      </c>
      <c r="O93" s="143">
        <v>20100</v>
      </c>
      <c r="P93" s="143">
        <v>19300</v>
      </c>
      <c r="Q93" s="143">
        <v>15400</v>
      </c>
      <c r="R93" s="143">
        <v>13100</v>
      </c>
      <c r="S93" s="143">
        <v>10000</v>
      </c>
      <c r="T93" s="143">
        <v>11600</v>
      </c>
      <c r="U93" s="143">
        <v>326500</v>
      </c>
    </row>
    <row r="94" spans="1:21" ht="15">
      <c r="A94" s="160">
        <v>24</v>
      </c>
      <c r="B94" s="160" t="s">
        <v>54</v>
      </c>
      <c r="C94" s="160" t="s">
        <v>78</v>
      </c>
      <c r="D94" s="143">
        <v>1000</v>
      </c>
      <c r="E94" s="143">
        <v>1000</v>
      </c>
      <c r="F94" s="143">
        <v>1100</v>
      </c>
      <c r="G94" s="143">
        <v>1200</v>
      </c>
      <c r="H94" s="143">
        <v>1000</v>
      </c>
      <c r="I94" s="143">
        <v>900</v>
      </c>
      <c r="J94" s="143">
        <v>1000</v>
      </c>
      <c r="K94" s="143">
        <v>1100</v>
      </c>
      <c r="L94" s="143">
        <v>1500</v>
      </c>
      <c r="M94" s="143">
        <v>1600</v>
      </c>
      <c r="N94" s="143">
        <v>1500</v>
      </c>
      <c r="O94" s="143">
        <v>1500</v>
      </c>
      <c r="P94" s="143">
        <v>1500</v>
      </c>
      <c r="Q94" s="143">
        <v>1300</v>
      </c>
      <c r="R94" s="143">
        <v>1000</v>
      </c>
      <c r="S94" s="143">
        <v>700</v>
      </c>
      <c r="T94" s="143">
        <v>1000</v>
      </c>
      <c r="U94" s="143">
        <v>20000</v>
      </c>
    </row>
    <row r="95" spans="1:21" ht="15">
      <c r="A95" s="160">
        <v>25</v>
      </c>
      <c r="B95" s="160" t="s">
        <v>55</v>
      </c>
      <c r="C95" s="160" t="s">
        <v>78</v>
      </c>
      <c r="D95" s="143">
        <v>7400</v>
      </c>
      <c r="E95" s="143">
        <v>7400</v>
      </c>
      <c r="F95" s="143">
        <v>8400</v>
      </c>
      <c r="G95" s="143">
        <v>8900</v>
      </c>
      <c r="H95" s="143">
        <v>9300</v>
      </c>
      <c r="I95" s="143">
        <v>9700</v>
      </c>
      <c r="J95" s="143">
        <v>7300</v>
      </c>
      <c r="K95" s="143">
        <v>8100</v>
      </c>
      <c r="L95" s="143">
        <v>10300</v>
      </c>
      <c r="M95" s="143">
        <v>11500</v>
      </c>
      <c r="N95" s="143">
        <v>10500</v>
      </c>
      <c r="O95" s="143">
        <v>9800</v>
      </c>
      <c r="P95" s="143">
        <v>10600</v>
      </c>
      <c r="Q95" s="143">
        <v>8700</v>
      </c>
      <c r="R95" s="143">
        <v>7100</v>
      </c>
      <c r="S95" s="143">
        <v>5800</v>
      </c>
      <c r="T95" s="143">
        <v>8300</v>
      </c>
      <c r="U95" s="143">
        <v>148900</v>
      </c>
    </row>
    <row r="96" spans="1:21" ht="15">
      <c r="A96" s="160">
        <v>26</v>
      </c>
      <c r="B96" s="160" t="s">
        <v>56</v>
      </c>
      <c r="C96" s="160" t="s">
        <v>78</v>
      </c>
      <c r="D96" s="143">
        <v>9700</v>
      </c>
      <c r="E96" s="143">
        <v>9200</v>
      </c>
      <c r="F96" s="143">
        <v>9500</v>
      </c>
      <c r="G96" s="143">
        <v>10200</v>
      </c>
      <c r="H96" s="143">
        <v>11100</v>
      </c>
      <c r="I96" s="143">
        <v>10800</v>
      </c>
      <c r="J96" s="143">
        <v>9900</v>
      </c>
      <c r="K96" s="143">
        <v>9900</v>
      </c>
      <c r="L96" s="143">
        <v>13200</v>
      </c>
      <c r="M96" s="143">
        <v>14300</v>
      </c>
      <c r="N96" s="143">
        <v>12700</v>
      </c>
      <c r="O96" s="143">
        <v>10600</v>
      </c>
      <c r="P96" s="143">
        <v>10900</v>
      </c>
      <c r="Q96" s="143">
        <v>8600</v>
      </c>
      <c r="R96" s="143">
        <v>7200</v>
      </c>
      <c r="S96" s="143">
        <v>5800</v>
      </c>
      <c r="T96" s="143">
        <v>7300</v>
      </c>
      <c r="U96" s="143">
        <v>170800</v>
      </c>
    </row>
    <row r="97" spans="1:21" ht="15">
      <c r="A97" s="160">
        <v>27</v>
      </c>
      <c r="B97" s="160" t="s">
        <v>57</v>
      </c>
      <c r="C97" s="160" t="s">
        <v>78</v>
      </c>
      <c r="D97" s="143">
        <v>1300</v>
      </c>
      <c r="E97" s="143">
        <v>1200</v>
      </c>
      <c r="F97" s="143">
        <v>1400</v>
      </c>
      <c r="G97" s="143">
        <v>1400</v>
      </c>
      <c r="H97" s="143">
        <v>1200</v>
      </c>
      <c r="I97" s="143">
        <v>1100</v>
      </c>
      <c r="J97" s="143">
        <v>1300</v>
      </c>
      <c r="K97" s="143">
        <v>1400</v>
      </c>
      <c r="L97" s="143">
        <v>1600</v>
      </c>
      <c r="M97" s="143">
        <v>1800</v>
      </c>
      <c r="N97" s="143">
        <v>1600</v>
      </c>
      <c r="O97" s="143">
        <v>1500</v>
      </c>
      <c r="P97" s="143">
        <v>1600</v>
      </c>
      <c r="Q97" s="143">
        <v>1200</v>
      </c>
      <c r="R97" s="143">
        <v>900</v>
      </c>
      <c r="S97" s="143">
        <v>700</v>
      </c>
      <c r="T97" s="143">
        <v>1000</v>
      </c>
      <c r="U97" s="143">
        <v>22300</v>
      </c>
    </row>
    <row r="98" spans="1:21" ht="15">
      <c r="A98" s="160">
        <v>28</v>
      </c>
      <c r="B98" s="160" t="s">
        <v>58</v>
      </c>
      <c r="C98" s="160" t="s">
        <v>78</v>
      </c>
      <c r="D98" s="143">
        <v>5400</v>
      </c>
      <c r="E98" s="143">
        <v>5400</v>
      </c>
      <c r="F98" s="143">
        <v>5900</v>
      </c>
      <c r="G98" s="143">
        <v>6300</v>
      </c>
      <c r="H98" s="143">
        <v>6500</v>
      </c>
      <c r="I98" s="143">
        <v>5700</v>
      </c>
      <c r="J98" s="143">
        <v>5000</v>
      </c>
      <c r="K98" s="143">
        <v>6000</v>
      </c>
      <c r="L98" s="143">
        <v>7700</v>
      </c>
      <c r="M98" s="143">
        <v>8600</v>
      </c>
      <c r="N98" s="143">
        <v>8400</v>
      </c>
      <c r="O98" s="143">
        <v>7800</v>
      </c>
      <c r="P98" s="143">
        <v>8300</v>
      </c>
      <c r="Q98" s="143">
        <v>7000</v>
      </c>
      <c r="R98" s="143">
        <v>5800</v>
      </c>
      <c r="S98" s="143">
        <v>4800</v>
      </c>
      <c r="T98" s="143">
        <v>6600</v>
      </c>
      <c r="U98" s="143">
        <v>111200</v>
      </c>
    </row>
    <row r="99" spans="1:21" ht="15">
      <c r="A99" s="160">
        <v>29</v>
      </c>
      <c r="B99" s="160" t="s">
        <v>59</v>
      </c>
      <c r="C99" s="160" t="s">
        <v>78</v>
      </c>
      <c r="D99" s="143">
        <v>17800</v>
      </c>
      <c r="E99" s="143">
        <v>17100</v>
      </c>
      <c r="F99" s="143">
        <v>17900</v>
      </c>
      <c r="G99" s="143">
        <v>19300</v>
      </c>
      <c r="H99" s="143">
        <v>18900</v>
      </c>
      <c r="I99" s="143">
        <v>18900</v>
      </c>
      <c r="J99" s="143">
        <v>17500</v>
      </c>
      <c r="K99" s="143">
        <v>19400</v>
      </c>
      <c r="L99" s="143">
        <v>23900</v>
      </c>
      <c r="M99" s="143">
        <v>24800</v>
      </c>
      <c r="N99" s="143">
        <v>23600</v>
      </c>
      <c r="O99" s="143">
        <v>20700</v>
      </c>
      <c r="P99" s="143">
        <v>19500</v>
      </c>
      <c r="Q99" s="143">
        <v>15600</v>
      </c>
      <c r="R99" s="143">
        <v>13200</v>
      </c>
      <c r="S99" s="143">
        <v>10600</v>
      </c>
      <c r="T99" s="143">
        <v>13500</v>
      </c>
      <c r="U99" s="143">
        <v>312100</v>
      </c>
    </row>
    <row r="100" spans="1:21" ht="15">
      <c r="A100" s="160">
        <v>30</v>
      </c>
      <c r="B100" s="160" t="s">
        <v>60</v>
      </c>
      <c r="C100" s="160" t="s">
        <v>78</v>
      </c>
      <c r="D100" s="143">
        <v>4500</v>
      </c>
      <c r="E100" s="143">
        <v>4800</v>
      </c>
      <c r="F100" s="143">
        <v>5400</v>
      </c>
      <c r="G100" s="143">
        <v>6800</v>
      </c>
      <c r="H100" s="143">
        <v>8000</v>
      </c>
      <c r="I100" s="143">
        <v>4900</v>
      </c>
      <c r="J100" s="143">
        <v>4000</v>
      </c>
      <c r="K100" s="143">
        <v>4800</v>
      </c>
      <c r="L100" s="143">
        <v>6600</v>
      </c>
      <c r="M100" s="143">
        <v>7000</v>
      </c>
      <c r="N100" s="143">
        <v>6200</v>
      </c>
      <c r="O100" s="143">
        <v>5500</v>
      </c>
      <c r="P100" s="143">
        <v>5900</v>
      </c>
      <c r="Q100" s="143">
        <v>4600</v>
      </c>
      <c r="R100" s="143">
        <v>3900</v>
      </c>
      <c r="S100" s="143">
        <v>3100</v>
      </c>
      <c r="T100" s="143">
        <v>4000</v>
      </c>
      <c r="U100" s="143">
        <v>90100</v>
      </c>
    </row>
    <row r="101" spans="1:21" ht="15">
      <c r="A101" s="160">
        <v>31</v>
      </c>
      <c r="B101" s="160" t="s">
        <v>61</v>
      </c>
      <c r="C101" s="160" t="s">
        <v>78</v>
      </c>
      <c r="D101" s="143">
        <v>11300</v>
      </c>
      <c r="E101" s="143">
        <v>10600</v>
      </c>
      <c r="F101" s="143">
        <v>10700</v>
      </c>
      <c r="G101" s="143">
        <v>11100</v>
      </c>
      <c r="H101" s="143">
        <v>11000</v>
      </c>
      <c r="I101" s="143">
        <v>10500</v>
      </c>
      <c r="J101" s="143">
        <v>10200</v>
      </c>
      <c r="K101" s="143">
        <v>11900</v>
      </c>
      <c r="L101" s="143">
        <v>14600</v>
      </c>
      <c r="M101" s="143">
        <v>14000</v>
      </c>
      <c r="N101" s="143">
        <v>12300</v>
      </c>
      <c r="O101" s="143">
        <v>10400</v>
      </c>
      <c r="P101" s="143">
        <v>10200</v>
      </c>
      <c r="Q101" s="143">
        <v>8000</v>
      </c>
      <c r="R101" s="143">
        <v>6300</v>
      </c>
      <c r="S101" s="143">
        <v>4600</v>
      </c>
      <c r="T101" s="143">
        <v>5100</v>
      </c>
      <c r="U101" s="143">
        <v>172900</v>
      </c>
    </row>
    <row r="102" spans="1:21" ht="15">
      <c r="A102" s="160">
        <v>32</v>
      </c>
      <c r="B102" s="160" t="s">
        <v>62</v>
      </c>
      <c r="C102" s="160" t="s">
        <v>78</v>
      </c>
      <c r="D102" s="143">
        <v>1300</v>
      </c>
      <c r="E102" s="143">
        <v>1300</v>
      </c>
      <c r="F102" s="143">
        <v>1400</v>
      </c>
      <c r="G102" s="143">
        <v>1400</v>
      </c>
      <c r="H102" s="143">
        <v>1100</v>
      </c>
      <c r="I102" s="143">
        <v>1000</v>
      </c>
      <c r="J102" s="143">
        <v>1200</v>
      </c>
      <c r="K102" s="143">
        <v>1600</v>
      </c>
      <c r="L102" s="143">
        <v>1900</v>
      </c>
      <c r="M102" s="143">
        <v>2000</v>
      </c>
      <c r="N102" s="143">
        <v>2000</v>
      </c>
      <c r="O102" s="143">
        <v>1900</v>
      </c>
      <c r="P102" s="143">
        <v>2000</v>
      </c>
      <c r="Q102" s="143">
        <v>1600</v>
      </c>
      <c r="R102" s="143">
        <v>1400</v>
      </c>
      <c r="S102" s="143">
        <v>1100</v>
      </c>
      <c r="T102" s="143">
        <v>1600</v>
      </c>
      <c r="U102" s="143">
        <v>25900</v>
      </c>
    </row>
  </sheetData>
  <sheetProtection password="C6C8" sheet="1" objects="1" scenarios="1" selectLockedCells="1" selectUnlockedCells="1"/>
  <printOptions/>
  <pageMargins left="0.75" right="0.75" top="1" bottom="1" header="0.5" footer="0.5"/>
  <pageSetup orientation="portrait" paperSize="9"/>
  <legacyDrawing r:id="rId2"/>
</worksheet>
</file>

<file path=xl/worksheets/sheet9.xml><?xml version="1.0" encoding="utf-8"?>
<worksheet xmlns="http://schemas.openxmlformats.org/spreadsheetml/2006/main" xmlns:r="http://schemas.openxmlformats.org/officeDocument/2006/relationships">
  <sheetPr>
    <tabColor indexed="45"/>
  </sheetPr>
  <dimension ref="A1:U102"/>
  <sheetViews>
    <sheetView workbookViewId="0" topLeftCell="A35">
      <selection activeCell="C35" sqref="C35"/>
    </sheetView>
  </sheetViews>
  <sheetFormatPr defaultColWidth="9.140625" defaultRowHeight="15"/>
  <cols>
    <col min="1" max="1" width="3.57421875" style="144" customWidth="1"/>
    <col min="2" max="2" width="18.7109375" style="144" bestFit="1" customWidth="1"/>
    <col min="3" max="3" width="4.57421875" style="144" customWidth="1"/>
    <col min="4" max="16384" width="9.140625" style="144" customWidth="1"/>
  </cols>
  <sheetData>
    <row r="1" spans="1:21" ht="15">
      <c r="A1" s="108"/>
      <c r="B1" s="111"/>
      <c r="C1" s="111"/>
      <c r="D1" s="108">
        <v>96</v>
      </c>
      <c r="E1" s="108">
        <v>97</v>
      </c>
      <c r="F1" s="108">
        <v>98</v>
      </c>
      <c r="G1" s="108">
        <v>99</v>
      </c>
      <c r="H1" s="108">
        <v>100</v>
      </c>
      <c r="I1" s="108">
        <v>101</v>
      </c>
      <c r="J1" s="108">
        <v>102</v>
      </c>
      <c r="K1" s="108">
        <v>103</v>
      </c>
      <c r="L1" s="108">
        <v>104</v>
      </c>
      <c r="M1" s="108">
        <v>105</v>
      </c>
      <c r="N1" s="108">
        <v>106</v>
      </c>
      <c r="O1" s="108">
        <v>107</v>
      </c>
      <c r="P1" s="108">
        <v>108</v>
      </c>
      <c r="Q1" s="108">
        <v>109</v>
      </c>
      <c r="R1" s="108">
        <v>110</v>
      </c>
      <c r="S1" s="108">
        <v>111</v>
      </c>
      <c r="T1" s="108">
        <v>112</v>
      </c>
      <c r="U1" s="108">
        <v>113</v>
      </c>
    </row>
    <row r="2" spans="1:21" ht="15">
      <c r="A2" s="112" t="s">
        <v>73</v>
      </c>
      <c r="B2" s="111"/>
      <c r="C2" s="111"/>
      <c r="D2" s="108">
        <v>3</v>
      </c>
      <c r="E2" s="108">
        <v>4</v>
      </c>
      <c r="F2" s="108">
        <v>5</v>
      </c>
      <c r="G2" s="108">
        <v>6</v>
      </c>
      <c r="H2" s="108">
        <v>7</v>
      </c>
      <c r="I2" s="108">
        <v>8</v>
      </c>
      <c r="J2" s="108">
        <v>9</v>
      </c>
      <c r="K2" s="108">
        <v>10</v>
      </c>
      <c r="L2" s="108">
        <v>11</v>
      </c>
      <c r="M2" s="108">
        <v>12</v>
      </c>
      <c r="N2" s="108">
        <v>13</v>
      </c>
      <c r="O2" s="108">
        <v>14</v>
      </c>
      <c r="P2" s="108">
        <v>15</v>
      </c>
      <c r="Q2" s="108">
        <v>16</v>
      </c>
      <c r="R2" s="108">
        <v>17</v>
      </c>
      <c r="S2" s="108">
        <v>18</v>
      </c>
      <c r="T2" s="108">
        <v>19</v>
      </c>
      <c r="U2" s="108">
        <v>20</v>
      </c>
    </row>
    <row r="3" spans="1:21" ht="15">
      <c r="A3" s="160" t="s">
        <v>67</v>
      </c>
      <c r="B3" s="160" t="s">
        <v>68</v>
      </c>
      <c r="C3" s="160" t="s">
        <v>69</v>
      </c>
      <c r="D3" s="161" t="s">
        <v>86</v>
      </c>
      <c r="E3" s="161" t="s">
        <v>89</v>
      </c>
      <c r="F3" s="161" t="s">
        <v>90</v>
      </c>
      <c r="G3" s="161" t="s">
        <v>91</v>
      </c>
      <c r="H3" s="161" t="s">
        <v>92</v>
      </c>
      <c r="I3" s="161" t="s">
        <v>93</v>
      </c>
      <c r="J3" s="161" t="s">
        <v>94</v>
      </c>
      <c r="K3" s="161" t="s">
        <v>95</v>
      </c>
      <c r="L3" s="161" t="s">
        <v>96</v>
      </c>
      <c r="M3" s="161" t="s">
        <v>97</v>
      </c>
      <c r="N3" s="161" t="s">
        <v>98</v>
      </c>
      <c r="O3" s="161" t="s">
        <v>99</v>
      </c>
      <c r="P3" s="161" t="s">
        <v>100</v>
      </c>
      <c r="Q3" s="161" t="s">
        <v>101</v>
      </c>
      <c r="R3" s="161" t="s">
        <v>102</v>
      </c>
      <c r="S3" s="161" t="s">
        <v>103</v>
      </c>
      <c r="T3" s="161" t="s">
        <v>70</v>
      </c>
      <c r="U3" s="128" t="s">
        <v>104</v>
      </c>
    </row>
    <row r="4" spans="1:21" ht="15">
      <c r="A4" s="160">
        <v>33</v>
      </c>
      <c r="B4" s="160" t="s">
        <v>63</v>
      </c>
      <c r="C4" s="162" t="s">
        <v>71</v>
      </c>
      <c r="D4" s="143">
        <v>146900</v>
      </c>
      <c r="E4" s="143">
        <v>139700</v>
      </c>
      <c r="F4" s="143">
        <v>150100</v>
      </c>
      <c r="G4" s="143">
        <v>167100</v>
      </c>
      <c r="H4" s="143">
        <v>190600</v>
      </c>
      <c r="I4" s="143">
        <v>197000</v>
      </c>
      <c r="J4" s="143">
        <v>188300</v>
      </c>
      <c r="K4" s="143">
        <v>190100</v>
      </c>
      <c r="L4" s="143">
        <v>213300</v>
      </c>
      <c r="M4" s="143">
        <v>215500</v>
      </c>
      <c r="N4" s="143">
        <v>191300</v>
      </c>
      <c r="O4" s="143">
        <v>165500</v>
      </c>
      <c r="P4" s="143">
        <v>163600</v>
      </c>
      <c r="Q4" s="143">
        <v>122700</v>
      </c>
      <c r="R4" s="143">
        <v>99200</v>
      </c>
      <c r="S4" s="143">
        <v>75700</v>
      </c>
      <c r="T4" s="143">
        <v>81800</v>
      </c>
      <c r="U4" s="143">
        <v>2698300</v>
      </c>
    </row>
    <row r="5" spans="1:21" ht="15">
      <c r="A5" s="160">
        <v>1</v>
      </c>
      <c r="B5" s="160" t="s">
        <v>31</v>
      </c>
      <c r="C5" s="163" t="s">
        <v>71</v>
      </c>
      <c r="D5" s="143">
        <v>6000</v>
      </c>
      <c r="E5" s="143">
        <v>4800</v>
      </c>
      <c r="F5" s="143">
        <v>5100</v>
      </c>
      <c r="G5" s="143">
        <v>6300</v>
      </c>
      <c r="H5" s="143">
        <v>9900</v>
      </c>
      <c r="I5" s="143">
        <v>11800</v>
      </c>
      <c r="J5" s="143">
        <v>10700</v>
      </c>
      <c r="K5" s="143">
        <v>9100</v>
      </c>
      <c r="L5" s="143">
        <v>8700</v>
      </c>
      <c r="M5" s="143">
        <v>8500</v>
      </c>
      <c r="N5" s="143">
        <v>7900</v>
      </c>
      <c r="O5" s="143">
        <v>7100</v>
      </c>
      <c r="P5" s="143">
        <v>6500</v>
      </c>
      <c r="Q5" s="143">
        <v>4200</v>
      </c>
      <c r="R5" s="143">
        <v>3500</v>
      </c>
      <c r="S5" s="143">
        <v>2900</v>
      </c>
      <c r="T5" s="143">
        <v>3200</v>
      </c>
      <c r="U5" s="143">
        <v>116100</v>
      </c>
    </row>
    <row r="6" spans="1:21" ht="15">
      <c r="A6" s="160">
        <v>2</v>
      </c>
      <c r="B6" s="160" t="s">
        <v>32</v>
      </c>
      <c r="C6" s="163" t="s">
        <v>71</v>
      </c>
      <c r="D6" s="143">
        <v>7400</v>
      </c>
      <c r="E6" s="143">
        <v>7200</v>
      </c>
      <c r="F6" s="143">
        <v>7800</v>
      </c>
      <c r="G6" s="143">
        <v>7900</v>
      </c>
      <c r="H6" s="143">
        <v>7500</v>
      </c>
      <c r="I6" s="143">
        <v>7000</v>
      </c>
      <c r="J6" s="143">
        <v>7400</v>
      </c>
      <c r="K6" s="143">
        <v>8600</v>
      </c>
      <c r="L6" s="143">
        <v>10100</v>
      </c>
      <c r="M6" s="143">
        <v>10300</v>
      </c>
      <c r="N6" s="143">
        <v>9600</v>
      </c>
      <c r="O6" s="143">
        <v>8700</v>
      </c>
      <c r="P6" s="143">
        <v>8700</v>
      </c>
      <c r="Q6" s="143">
        <v>6200</v>
      </c>
      <c r="R6" s="143">
        <v>4900</v>
      </c>
      <c r="S6" s="143">
        <v>3600</v>
      </c>
      <c r="T6" s="143">
        <v>4000</v>
      </c>
      <c r="U6" s="143">
        <v>126800</v>
      </c>
    </row>
    <row r="7" spans="1:21" ht="15">
      <c r="A7" s="160">
        <v>3</v>
      </c>
      <c r="B7" s="160" t="s">
        <v>33</v>
      </c>
      <c r="C7" s="163" t="s">
        <v>71</v>
      </c>
      <c r="D7" s="143">
        <v>2900</v>
      </c>
      <c r="E7" s="143">
        <v>3100</v>
      </c>
      <c r="F7" s="143">
        <v>3400</v>
      </c>
      <c r="G7" s="143">
        <v>3600</v>
      </c>
      <c r="H7" s="143">
        <v>3400</v>
      </c>
      <c r="I7" s="143">
        <v>3300</v>
      </c>
      <c r="J7" s="143">
        <v>3100</v>
      </c>
      <c r="K7" s="143">
        <v>3600</v>
      </c>
      <c r="L7" s="143">
        <v>4200</v>
      </c>
      <c r="M7" s="143">
        <v>4500</v>
      </c>
      <c r="N7" s="143">
        <v>4100</v>
      </c>
      <c r="O7" s="143">
        <v>3800</v>
      </c>
      <c r="P7" s="143">
        <v>4200</v>
      </c>
      <c r="Q7" s="143">
        <v>3200</v>
      </c>
      <c r="R7" s="143">
        <v>2600</v>
      </c>
      <c r="S7" s="143">
        <v>2000</v>
      </c>
      <c r="T7" s="143">
        <v>2200</v>
      </c>
      <c r="U7" s="143">
        <v>57000</v>
      </c>
    </row>
    <row r="8" spans="1:21" ht="15">
      <c r="A8" s="160">
        <v>4</v>
      </c>
      <c r="B8" s="160" t="s">
        <v>34</v>
      </c>
      <c r="C8" s="163" t="s">
        <v>71</v>
      </c>
      <c r="D8" s="143">
        <v>2000</v>
      </c>
      <c r="E8" s="143">
        <v>2200</v>
      </c>
      <c r="F8" s="143">
        <v>2600</v>
      </c>
      <c r="G8" s="143">
        <v>2800</v>
      </c>
      <c r="H8" s="143">
        <v>2500</v>
      </c>
      <c r="I8" s="143">
        <v>2300</v>
      </c>
      <c r="J8" s="143">
        <v>2200</v>
      </c>
      <c r="K8" s="143">
        <v>2500</v>
      </c>
      <c r="L8" s="143">
        <v>3200</v>
      </c>
      <c r="M8" s="143">
        <v>3500</v>
      </c>
      <c r="N8" s="143">
        <v>3300</v>
      </c>
      <c r="O8" s="143">
        <v>3100</v>
      </c>
      <c r="P8" s="143">
        <v>3400</v>
      </c>
      <c r="Q8" s="143">
        <v>2800</v>
      </c>
      <c r="R8" s="143">
        <v>2200</v>
      </c>
      <c r="S8" s="143">
        <v>1600</v>
      </c>
      <c r="T8" s="143">
        <v>1800</v>
      </c>
      <c r="U8" s="143">
        <v>43900</v>
      </c>
    </row>
    <row r="9" spans="1:21" ht="15">
      <c r="A9" s="160">
        <v>5</v>
      </c>
      <c r="B9" s="160" t="s">
        <v>35</v>
      </c>
      <c r="C9" s="163" t="s">
        <v>71</v>
      </c>
      <c r="D9" s="143">
        <v>2800</v>
      </c>
      <c r="E9" s="143">
        <v>3100</v>
      </c>
      <c r="F9" s="143">
        <v>3200</v>
      </c>
      <c r="G9" s="143">
        <v>3400</v>
      </c>
      <c r="H9" s="143">
        <v>3000</v>
      </c>
      <c r="I9" s="143">
        <v>2900</v>
      </c>
      <c r="J9" s="143">
        <v>2900</v>
      </c>
      <c r="K9" s="143">
        <v>3400</v>
      </c>
      <c r="L9" s="143">
        <v>4200</v>
      </c>
      <c r="M9" s="143">
        <v>4400</v>
      </c>
      <c r="N9" s="143">
        <v>4000</v>
      </c>
      <c r="O9" s="143">
        <v>3700</v>
      </c>
      <c r="P9" s="143">
        <v>4100</v>
      </c>
      <c r="Q9" s="143">
        <v>3200</v>
      </c>
      <c r="R9" s="143">
        <v>2700</v>
      </c>
      <c r="S9" s="143">
        <v>2100</v>
      </c>
      <c r="T9" s="143">
        <v>2700</v>
      </c>
      <c r="U9" s="143">
        <v>55800</v>
      </c>
    </row>
    <row r="10" spans="1:21" ht="15">
      <c r="A10" s="160">
        <v>6</v>
      </c>
      <c r="B10" s="160" t="s">
        <v>36</v>
      </c>
      <c r="C10" s="163" t="s">
        <v>71</v>
      </c>
      <c r="D10" s="143">
        <v>1500</v>
      </c>
      <c r="E10" s="143">
        <v>1500</v>
      </c>
      <c r="F10" s="143">
        <v>1600</v>
      </c>
      <c r="G10" s="143">
        <v>1700</v>
      </c>
      <c r="H10" s="143">
        <v>1600</v>
      </c>
      <c r="I10" s="143">
        <v>1600</v>
      </c>
      <c r="J10" s="143">
        <v>1500</v>
      </c>
      <c r="K10" s="143">
        <v>1700</v>
      </c>
      <c r="L10" s="143">
        <v>2100</v>
      </c>
      <c r="M10" s="143">
        <v>2100</v>
      </c>
      <c r="N10" s="143">
        <v>1800</v>
      </c>
      <c r="O10" s="143">
        <v>1600</v>
      </c>
      <c r="P10" s="143">
        <v>1700</v>
      </c>
      <c r="Q10" s="143">
        <v>1300</v>
      </c>
      <c r="R10" s="143">
        <v>1000</v>
      </c>
      <c r="S10" s="143">
        <v>700</v>
      </c>
      <c r="T10" s="143">
        <v>700</v>
      </c>
      <c r="U10" s="143">
        <v>25600</v>
      </c>
    </row>
    <row r="11" spans="1:21" ht="15">
      <c r="A11" s="160">
        <v>7</v>
      </c>
      <c r="B11" s="160" t="s">
        <v>37</v>
      </c>
      <c r="C11" s="163" t="s">
        <v>71</v>
      </c>
      <c r="D11" s="143">
        <v>2700</v>
      </c>
      <c r="E11" s="143">
        <v>2400</v>
      </c>
      <c r="F11" s="143">
        <v>2600</v>
      </c>
      <c r="G11" s="143">
        <v>3100</v>
      </c>
      <c r="H11" s="143">
        <v>3300</v>
      </c>
      <c r="I11" s="143">
        <v>3300</v>
      </c>
      <c r="J11" s="143">
        <v>3000</v>
      </c>
      <c r="K11" s="143">
        <v>3100</v>
      </c>
      <c r="L11" s="143">
        <v>3700</v>
      </c>
      <c r="M11" s="143">
        <v>3900</v>
      </c>
      <c r="N11" s="143">
        <v>3500</v>
      </c>
      <c r="O11" s="143">
        <v>3000</v>
      </c>
      <c r="P11" s="143">
        <v>2700</v>
      </c>
      <c r="Q11" s="143">
        <v>2100</v>
      </c>
      <c r="R11" s="143">
        <v>1600</v>
      </c>
      <c r="S11" s="143">
        <v>1200</v>
      </c>
      <c r="T11" s="143">
        <v>1300</v>
      </c>
      <c r="U11" s="143">
        <v>46600</v>
      </c>
    </row>
    <row r="12" spans="1:21" ht="15">
      <c r="A12" s="160">
        <v>8</v>
      </c>
      <c r="B12" s="160" t="s">
        <v>38</v>
      </c>
      <c r="C12" s="163" t="s">
        <v>71</v>
      </c>
      <c r="D12" s="143">
        <v>3800</v>
      </c>
      <c r="E12" s="143">
        <v>3800</v>
      </c>
      <c r="F12" s="143">
        <v>4200</v>
      </c>
      <c r="G12" s="143">
        <v>4600</v>
      </c>
      <c r="H12" s="143">
        <v>4300</v>
      </c>
      <c r="I12" s="143">
        <v>4000</v>
      </c>
      <c r="J12" s="143">
        <v>3700</v>
      </c>
      <c r="K12" s="143">
        <v>4300</v>
      </c>
      <c r="L12" s="143">
        <v>5400</v>
      </c>
      <c r="M12" s="143">
        <v>6000</v>
      </c>
      <c r="N12" s="143">
        <v>5500</v>
      </c>
      <c r="O12" s="143">
        <v>5200</v>
      </c>
      <c r="P12" s="143">
        <v>5700</v>
      </c>
      <c r="Q12" s="143">
        <v>4600</v>
      </c>
      <c r="R12" s="143">
        <v>3900</v>
      </c>
      <c r="S12" s="143">
        <v>3000</v>
      </c>
      <c r="T12" s="143">
        <v>3200</v>
      </c>
      <c r="U12" s="143">
        <v>75200</v>
      </c>
    </row>
    <row r="13" spans="1:21" ht="15">
      <c r="A13" s="160">
        <v>9</v>
      </c>
      <c r="B13" s="160" t="s">
        <v>39</v>
      </c>
      <c r="C13" s="163" t="s">
        <v>71</v>
      </c>
      <c r="D13" s="143">
        <v>4200</v>
      </c>
      <c r="E13" s="143">
        <v>3700</v>
      </c>
      <c r="F13" s="143">
        <v>3700</v>
      </c>
      <c r="G13" s="143">
        <v>4700</v>
      </c>
      <c r="H13" s="143">
        <v>7400</v>
      </c>
      <c r="I13" s="143">
        <v>6900</v>
      </c>
      <c r="J13" s="143">
        <v>5500</v>
      </c>
      <c r="K13" s="143">
        <v>5000</v>
      </c>
      <c r="L13" s="143">
        <v>5300</v>
      </c>
      <c r="M13" s="143">
        <v>5600</v>
      </c>
      <c r="N13" s="143">
        <v>5200</v>
      </c>
      <c r="O13" s="143">
        <v>4200</v>
      </c>
      <c r="P13" s="143">
        <v>4200</v>
      </c>
      <c r="Q13" s="143">
        <v>3000</v>
      </c>
      <c r="R13" s="143">
        <v>2600</v>
      </c>
      <c r="S13" s="143">
        <v>2200</v>
      </c>
      <c r="T13" s="143">
        <v>2500</v>
      </c>
      <c r="U13" s="143">
        <v>76000</v>
      </c>
    </row>
    <row r="14" spans="1:21" ht="15">
      <c r="A14" s="160">
        <v>10</v>
      </c>
      <c r="B14" s="160" t="s">
        <v>40</v>
      </c>
      <c r="C14" s="163" t="s">
        <v>71</v>
      </c>
      <c r="D14" s="143">
        <v>3400</v>
      </c>
      <c r="E14" s="143">
        <v>3200</v>
      </c>
      <c r="F14" s="143">
        <v>3600</v>
      </c>
      <c r="G14" s="143">
        <v>4000</v>
      </c>
      <c r="H14" s="143">
        <v>4000</v>
      </c>
      <c r="I14" s="143">
        <v>3700</v>
      </c>
      <c r="J14" s="143">
        <v>3400</v>
      </c>
      <c r="K14" s="143">
        <v>4100</v>
      </c>
      <c r="L14" s="143">
        <v>4900</v>
      </c>
      <c r="M14" s="143">
        <v>4900</v>
      </c>
      <c r="N14" s="143">
        <v>4300</v>
      </c>
      <c r="O14" s="143">
        <v>3800</v>
      </c>
      <c r="P14" s="143">
        <v>4000</v>
      </c>
      <c r="Q14" s="143">
        <v>3000</v>
      </c>
      <c r="R14" s="143">
        <v>2500</v>
      </c>
      <c r="S14" s="143">
        <v>1800</v>
      </c>
      <c r="T14" s="143">
        <v>1800</v>
      </c>
      <c r="U14" s="143">
        <v>60400</v>
      </c>
    </row>
    <row r="15" spans="1:21" ht="15">
      <c r="A15" s="160">
        <v>11</v>
      </c>
      <c r="B15" s="160" t="s">
        <v>41</v>
      </c>
      <c r="C15" s="163" t="s">
        <v>71</v>
      </c>
      <c r="D15" s="143">
        <v>2600</v>
      </c>
      <c r="E15" s="143">
        <v>2900</v>
      </c>
      <c r="F15" s="143">
        <v>3300</v>
      </c>
      <c r="G15" s="143">
        <v>3700</v>
      </c>
      <c r="H15" s="143">
        <v>3600</v>
      </c>
      <c r="I15" s="143">
        <v>3100</v>
      </c>
      <c r="J15" s="143">
        <v>2900</v>
      </c>
      <c r="K15" s="143">
        <v>3200</v>
      </c>
      <c r="L15" s="143">
        <v>4000</v>
      </c>
      <c r="M15" s="143">
        <v>4500</v>
      </c>
      <c r="N15" s="143">
        <v>4100</v>
      </c>
      <c r="O15" s="143">
        <v>3600</v>
      </c>
      <c r="P15" s="143">
        <v>3500</v>
      </c>
      <c r="Q15" s="143">
        <v>2700</v>
      </c>
      <c r="R15" s="143">
        <v>2300</v>
      </c>
      <c r="S15" s="143">
        <v>1900</v>
      </c>
      <c r="T15" s="143">
        <v>1900</v>
      </c>
      <c r="U15" s="143">
        <v>53900</v>
      </c>
    </row>
    <row r="16" spans="1:21" ht="15">
      <c r="A16" s="160">
        <v>12</v>
      </c>
      <c r="B16" s="160" t="s">
        <v>42</v>
      </c>
      <c r="C16" s="163" t="s">
        <v>71</v>
      </c>
      <c r="D16" s="143">
        <v>2900</v>
      </c>
      <c r="E16" s="143">
        <v>3000</v>
      </c>
      <c r="F16" s="143">
        <v>3000</v>
      </c>
      <c r="G16" s="143">
        <v>3300</v>
      </c>
      <c r="H16" s="143">
        <v>2800</v>
      </c>
      <c r="I16" s="143">
        <v>2500</v>
      </c>
      <c r="J16" s="143">
        <v>2600</v>
      </c>
      <c r="K16" s="143">
        <v>3200</v>
      </c>
      <c r="L16" s="143">
        <v>4000</v>
      </c>
      <c r="M16" s="143">
        <v>4200</v>
      </c>
      <c r="N16" s="143">
        <v>3700</v>
      </c>
      <c r="O16" s="143">
        <v>3100</v>
      </c>
      <c r="P16" s="143">
        <v>3000</v>
      </c>
      <c r="Q16" s="143">
        <v>2500</v>
      </c>
      <c r="R16" s="143">
        <v>2000</v>
      </c>
      <c r="S16" s="143">
        <v>1500</v>
      </c>
      <c r="T16" s="143">
        <v>1700</v>
      </c>
      <c r="U16" s="143">
        <v>48800</v>
      </c>
    </row>
    <row r="17" spans="1:21" ht="15">
      <c r="A17" s="160">
        <v>13</v>
      </c>
      <c r="B17" s="160" t="s">
        <v>43</v>
      </c>
      <c r="C17" s="163" t="s">
        <v>71</v>
      </c>
      <c r="D17" s="143">
        <v>2400</v>
      </c>
      <c r="E17" s="143">
        <v>2800</v>
      </c>
      <c r="F17" s="143">
        <v>3100</v>
      </c>
      <c r="G17" s="143">
        <v>3200</v>
      </c>
      <c r="H17" s="143">
        <v>2900</v>
      </c>
      <c r="I17" s="143">
        <v>2500</v>
      </c>
      <c r="J17" s="143">
        <v>2400</v>
      </c>
      <c r="K17" s="143">
        <v>2700</v>
      </c>
      <c r="L17" s="143">
        <v>3400</v>
      </c>
      <c r="M17" s="143">
        <v>3700</v>
      </c>
      <c r="N17" s="143">
        <v>3600</v>
      </c>
      <c r="O17" s="143">
        <v>2900</v>
      </c>
      <c r="P17" s="143">
        <v>2700</v>
      </c>
      <c r="Q17" s="143">
        <v>2100</v>
      </c>
      <c r="R17" s="143">
        <v>1800</v>
      </c>
      <c r="S17" s="143">
        <v>1400</v>
      </c>
      <c r="T17" s="143">
        <v>1600</v>
      </c>
      <c r="U17" s="143">
        <v>45200</v>
      </c>
    </row>
    <row r="18" spans="1:21" ht="15">
      <c r="A18" s="160">
        <v>14</v>
      </c>
      <c r="B18" s="160" t="s">
        <v>44</v>
      </c>
      <c r="C18" s="163" t="s">
        <v>71</v>
      </c>
      <c r="D18" s="143">
        <v>12800</v>
      </c>
      <c r="E18" s="143">
        <v>10900</v>
      </c>
      <c r="F18" s="143">
        <v>10900</v>
      </c>
      <c r="G18" s="143">
        <v>13600</v>
      </c>
      <c r="H18" s="143">
        <v>23500</v>
      </c>
      <c r="I18" s="143">
        <v>28100</v>
      </c>
      <c r="J18" s="143">
        <v>25500</v>
      </c>
      <c r="K18" s="143">
        <v>21100</v>
      </c>
      <c r="L18" s="143">
        <v>20000</v>
      </c>
      <c r="M18" s="143">
        <v>18500</v>
      </c>
      <c r="N18" s="143">
        <v>15600</v>
      </c>
      <c r="O18" s="143">
        <v>13000</v>
      </c>
      <c r="P18" s="143">
        <v>12400</v>
      </c>
      <c r="Q18" s="143">
        <v>8600</v>
      </c>
      <c r="R18" s="143">
        <v>7000</v>
      </c>
      <c r="S18" s="143">
        <v>5800</v>
      </c>
      <c r="T18" s="143">
        <v>7100</v>
      </c>
      <c r="U18" s="143">
        <v>254300</v>
      </c>
    </row>
    <row r="19" spans="1:21" ht="15">
      <c r="A19" s="160">
        <v>15</v>
      </c>
      <c r="B19" s="160" t="s">
        <v>45</v>
      </c>
      <c r="C19" s="163" t="s">
        <v>71</v>
      </c>
      <c r="D19" s="143">
        <v>4600</v>
      </c>
      <c r="E19" s="143">
        <v>4300</v>
      </c>
      <c r="F19" s="143">
        <v>4500</v>
      </c>
      <c r="G19" s="143">
        <v>4700</v>
      </c>
      <c r="H19" s="143">
        <v>4600</v>
      </c>
      <c r="I19" s="143">
        <v>4800</v>
      </c>
      <c r="J19" s="143">
        <v>5100</v>
      </c>
      <c r="K19" s="143">
        <v>5700</v>
      </c>
      <c r="L19" s="143">
        <v>6500</v>
      </c>
      <c r="M19" s="143">
        <v>6400</v>
      </c>
      <c r="N19" s="143">
        <v>5500</v>
      </c>
      <c r="O19" s="143">
        <v>4600</v>
      </c>
      <c r="P19" s="143">
        <v>4800</v>
      </c>
      <c r="Q19" s="143">
        <v>3500</v>
      </c>
      <c r="R19" s="143">
        <v>2900</v>
      </c>
      <c r="S19" s="143">
        <v>2200</v>
      </c>
      <c r="T19" s="143">
        <v>2200</v>
      </c>
      <c r="U19" s="143">
        <v>76800</v>
      </c>
    </row>
    <row r="20" spans="1:21" ht="15">
      <c r="A20" s="160">
        <v>16</v>
      </c>
      <c r="B20" s="160" t="s">
        <v>46</v>
      </c>
      <c r="C20" s="163" t="s">
        <v>71</v>
      </c>
      <c r="D20" s="143">
        <v>10500</v>
      </c>
      <c r="E20" s="143">
        <v>9900</v>
      </c>
      <c r="F20" s="143">
        <v>10300</v>
      </c>
      <c r="G20" s="143">
        <v>11700</v>
      </c>
      <c r="H20" s="143">
        <v>13100</v>
      </c>
      <c r="I20" s="143">
        <v>11700</v>
      </c>
      <c r="J20" s="143">
        <v>11100</v>
      </c>
      <c r="K20" s="143">
        <v>11800</v>
      </c>
      <c r="L20" s="143">
        <v>14000</v>
      </c>
      <c r="M20" s="143">
        <v>14200</v>
      </c>
      <c r="N20" s="143">
        <v>13100</v>
      </c>
      <c r="O20" s="143">
        <v>11200</v>
      </c>
      <c r="P20" s="143">
        <v>11900</v>
      </c>
      <c r="Q20" s="143">
        <v>9200</v>
      </c>
      <c r="R20" s="143">
        <v>7100</v>
      </c>
      <c r="S20" s="143">
        <v>5400</v>
      </c>
      <c r="T20" s="143">
        <v>5900</v>
      </c>
      <c r="U20" s="143">
        <v>182200</v>
      </c>
    </row>
    <row r="21" spans="1:21" ht="15">
      <c r="A21" s="160">
        <v>17</v>
      </c>
      <c r="B21" s="160" t="s">
        <v>47</v>
      </c>
      <c r="C21" s="163" t="s">
        <v>71</v>
      </c>
      <c r="D21" s="143">
        <v>17400</v>
      </c>
      <c r="E21" s="143">
        <v>15100</v>
      </c>
      <c r="F21" s="143">
        <v>15900</v>
      </c>
      <c r="G21" s="143">
        <v>19100</v>
      </c>
      <c r="H21" s="143">
        <v>28400</v>
      </c>
      <c r="I21" s="143">
        <v>33700</v>
      </c>
      <c r="J21" s="143">
        <v>32000</v>
      </c>
      <c r="K21" s="143">
        <v>28600</v>
      </c>
      <c r="L21" s="143">
        <v>28000</v>
      </c>
      <c r="M21" s="143">
        <v>26300</v>
      </c>
      <c r="N21" s="143">
        <v>22000</v>
      </c>
      <c r="O21" s="143">
        <v>17300</v>
      </c>
      <c r="P21" s="143">
        <v>14500</v>
      </c>
      <c r="Q21" s="143">
        <v>10600</v>
      </c>
      <c r="R21" s="143">
        <v>8600</v>
      </c>
      <c r="S21" s="143">
        <v>6700</v>
      </c>
      <c r="T21" s="143">
        <v>7200</v>
      </c>
      <c r="U21" s="143">
        <v>331600</v>
      </c>
    </row>
    <row r="22" spans="1:21" ht="15">
      <c r="A22" s="160">
        <v>18</v>
      </c>
      <c r="B22" s="160" t="s">
        <v>48</v>
      </c>
      <c r="C22" s="163" t="s">
        <v>71</v>
      </c>
      <c r="D22" s="143">
        <v>6100</v>
      </c>
      <c r="E22" s="143">
        <v>6000</v>
      </c>
      <c r="F22" s="143">
        <v>6800</v>
      </c>
      <c r="G22" s="143">
        <v>7000</v>
      </c>
      <c r="H22" s="143">
        <v>6300</v>
      </c>
      <c r="I22" s="143">
        <v>6500</v>
      </c>
      <c r="J22" s="143">
        <v>6500</v>
      </c>
      <c r="K22" s="143">
        <v>7000</v>
      </c>
      <c r="L22" s="143">
        <v>8500</v>
      </c>
      <c r="M22" s="143">
        <v>9100</v>
      </c>
      <c r="N22" s="143">
        <v>8600</v>
      </c>
      <c r="O22" s="143">
        <v>8200</v>
      </c>
      <c r="P22" s="143">
        <v>8200</v>
      </c>
      <c r="Q22" s="143">
        <v>6300</v>
      </c>
      <c r="R22" s="143">
        <v>4700</v>
      </c>
      <c r="S22" s="143">
        <v>3600</v>
      </c>
      <c r="T22" s="143">
        <v>3900</v>
      </c>
      <c r="U22" s="143">
        <v>113500</v>
      </c>
    </row>
    <row r="23" spans="1:21" ht="15">
      <c r="A23" s="160">
        <v>19</v>
      </c>
      <c r="B23" s="160" t="s">
        <v>49</v>
      </c>
      <c r="C23" s="163" t="s">
        <v>71</v>
      </c>
      <c r="D23" s="143">
        <v>2200</v>
      </c>
      <c r="E23" s="143">
        <v>2100</v>
      </c>
      <c r="F23" s="143">
        <v>2400</v>
      </c>
      <c r="G23" s="143">
        <v>2600</v>
      </c>
      <c r="H23" s="143">
        <v>2800</v>
      </c>
      <c r="I23" s="143">
        <v>2700</v>
      </c>
      <c r="J23" s="143">
        <v>2700</v>
      </c>
      <c r="K23" s="143">
        <v>2800</v>
      </c>
      <c r="L23" s="143">
        <v>3300</v>
      </c>
      <c r="M23" s="143">
        <v>3700</v>
      </c>
      <c r="N23" s="143">
        <v>3100</v>
      </c>
      <c r="O23" s="143">
        <v>2600</v>
      </c>
      <c r="P23" s="143">
        <v>2600</v>
      </c>
      <c r="Q23" s="143">
        <v>2000</v>
      </c>
      <c r="R23" s="143">
        <v>1600</v>
      </c>
      <c r="S23" s="143">
        <v>1200</v>
      </c>
      <c r="T23" s="143">
        <v>1200</v>
      </c>
      <c r="U23" s="143">
        <v>41400</v>
      </c>
    </row>
    <row r="24" spans="1:21" ht="15">
      <c r="A24" s="160">
        <v>20</v>
      </c>
      <c r="B24" s="160" t="s">
        <v>50</v>
      </c>
      <c r="C24" s="163" t="s">
        <v>71</v>
      </c>
      <c r="D24" s="143">
        <v>2400</v>
      </c>
      <c r="E24" s="143">
        <v>2400</v>
      </c>
      <c r="F24" s="143">
        <v>2500</v>
      </c>
      <c r="G24" s="143">
        <v>2700</v>
      </c>
      <c r="H24" s="143">
        <v>2700</v>
      </c>
      <c r="I24" s="143">
        <v>2500</v>
      </c>
      <c r="J24" s="143">
        <v>2400</v>
      </c>
      <c r="K24" s="143">
        <v>2700</v>
      </c>
      <c r="L24" s="143">
        <v>3200</v>
      </c>
      <c r="M24" s="143">
        <v>3300</v>
      </c>
      <c r="N24" s="143">
        <v>3000</v>
      </c>
      <c r="O24" s="143">
        <v>2600</v>
      </c>
      <c r="P24" s="143">
        <v>2700</v>
      </c>
      <c r="Q24" s="143">
        <v>2100</v>
      </c>
      <c r="R24" s="143">
        <v>1600</v>
      </c>
      <c r="S24" s="143">
        <v>1200</v>
      </c>
      <c r="T24" s="143">
        <v>1200</v>
      </c>
      <c r="U24" s="143">
        <v>41200</v>
      </c>
    </row>
    <row r="25" spans="1:21" ht="15">
      <c r="A25" s="160">
        <v>21</v>
      </c>
      <c r="B25" s="160" t="s">
        <v>51</v>
      </c>
      <c r="C25" s="163" t="s">
        <v>71</v>
      </c>
      <c r="D25" s="143">
        <v>2500</v>
      </c>
      <c r="E25" s="143">
        <v>2300</v>
      </c>
      <c r="F25" s="143">
        <v>2800</v>
      </c>
      <c r="G25" s="143">
        <v>3100</v>
      </c>
      <c r="H25" s="143">
        <v>2500</v>
      </c>
      <c r="I25" s="143">
        <v>2200</v>
      </c>
      <c r="J25" s="143">
        <v>2200</v>
      </c>
      <c r="K25" s="143">
        <v>2500</v>
      </c>
      <c r="L25" s="143">
        <v>3100</v>
      </c>
      <c r="M25" s="143">
        <v>3300</v>
      </c>
      <c r="N25" s="143">
        <v>3200</v>
      </c>
      <c r="O25" s="143">
        <v>2900</v>
      </c>
      <c r="P25" s="143">
        <v>3000</v>
      </c>
      <c r="Q25" s="143">
        <v>2300</v>
      </c>
      <c r="R25" s="143">
        <v>2000</v>
      </c>
      <c r="S25" s="143">
        <v>1500</v>
      </c>
      <c r="T25" s="143">
        <v>1600</v>
      </c>
      <c r="U25" s="143">
        <v>42900</v>
      </c>
    </row>
    <row r="26" spans="1:21" ht="15">
      <c r="A26" s="160">
        <v>22</v>
      </c>
      <c r="B26" s="160" t="s">
        <v>52</v>
      </c>
      <c r="C26" s="163" t="s">
        <v>71</v>
      </c>
      <c r="D26" s="143">
        <v>3700</v>
      </c>
      <c r="E26" s="143">
        <v>3800</v>
      </c>
      <c r="F26" s="143">
        <v>4000</v>
      </c>
      <c r="G26" s="143">
        <v>4600</v>
      </c>
      <c r="H26" s="143">
        <v>4500</v>
      </c>
      <c r="I26" s="143">
        <v>4200</v>
      </c>
      <c r="J26" s="143">
        <v>4100</v>
      </c>
      <c r="K26" s="143">
        <v>4500</v>
      </c>
      <c r="L26" s="143">
        <v>5400</v>
      </c>
      <c r="M26" s="143">
        <v>5500</v>
      </c>
      <c r="N26" s="143">
        <v>4900</v>
      </c>
      <c r="O26" s="143">
        <v>4400</v>
      </c>
      <c r="P26" s="143">
        <v>4700</v>
      </c>
      <c r="Q26" s="143">
        <v>3600</v>
      </c>
      <c r="R26" s="143">
        <v>3000</v>
      </c>
      <c r="S26" s="143">
        <v>2200</v>
      </c>
      <c r="T26" s="143">
        <v>2100</v>
      </c>
      <c r="U26" s="143">
        <v>69400</v>
      </c>
    </row>
    <row r="27" spans="1:21" ht="15">
      <c r="A27" s="160">
        <v>23</v>
      </c>
      <c r="B27" s="160" t="s">
        <v>53</v>
      </c>
      <c r="C27" s="163" t="s">
        <v>71</v>
      </c>
      <c r="D27" s="143">
        <v>10100</v>
      </c>
      <c r="E27" s="143">
        <v>9900</v>
      </c>
      <c r="F27" s="143">
        <v>10600</v>
      </c>
      <c r="G27" s="143">
        <v>11100</v>
      </c>
      <c r="H27" s="143">
        <v>11000</v>
      </c>
      <c r="I27" s="143">
        <v>11500</v>
      </c>
      <c r="J27" s="143">
        <v>11600</v>
      </c>
      <c r="K27" s="143">
        <v>12300</v>
      </c>
      <c r="L27" s="143">
        <v>14400</v>
      </c>
      <c r="M27" s="143">
        <v>14000</v>
      </c>
      <c r="N27" s="143">
        <v>11900</v>
      </c>
      <c r="O27" s="143">
        <v>10200</v>
      </c>
      <c r="P27" s="143">
        <v>9800</v>
      </c>
      <c r="Q27" s="143">
        <v>7200</v>
      </c>
      <c r="R27" s="143">
        <v>5700</v>
      </c>
      <c r="S27" s="143">
        <v>4200</v>
      </c>
      <c r="T27" s="143">
        <v>3900</v>
      </c>
      <c r="U27" s="143">
        <v>169400</v>
      </c>
    </row>
    <row r="28" spans="1:21" ht="15">
      <c r="A28" s="160">
        <v>24</v>
      </c>
      <c r="B28" s="160" t="s">
        <v>54</v>
      </c>
      <c r="C28" s="163" t="s">
        <v>71</v>
      </c>
      <c r="D28" s="143">
        <v>500</v>
      </c>
      <c r="E28" s="143">
        <v>500</v>
      </c>
      <c r="F28" s="143">
        <v>600</v>
      </c>
      <c r="G28" s="143">
        <v>600</v>
      </c>
      <c r="H28" s="143">
        <v>600</v>
      </c>
      <c r="I28" s="143">
        <v>500</v>
      </c>
      <c r="J28" s="143">
        <v>500</v>
      </c>
      <c r="K28" s="143">
        <v>600</v>
      </c>
      <c r="L28" s="143">
        <v>800</v>
      </c>
      <c r="M28" s="143">
        <v>900</v>
      </c>
      <c r="N28" s="143">
        <v>800</v>
      </c>
      <c r="O28" s="143">
        <v>800</v>
      </c>
      <c r="P28" s="143">
        <v>800</v>
      </c>
      <c r="Q28" s="143">
        <v>600</v>
      </c>
      <c r="R28" s="143">
        <v>500</v>
      </c>
      <c r="S28" s="143">
        <v>300</v>
      </c>
      <c r="T28" s="143">
        <v>400</v>
      </c>
      <c r="U28" s="143">
        <v>10100</v>
      </c>
    </row>
    <row r="29" spans="1:21" ht="15">
      <c r="A29" s="160">
        <v>25</v>
      </c>
      <c r="B29" s="160" t="s">
        <v>55</v>
      </c>
      <c r="C29" s="163" t="s">
        <v>71</v>
      </c>
      <c r="D29" s="143">
        <v>3700</v>
      </c>
      <c r="E29" s="143">
        <v>3800</v>
      </c>
      <c r="F29" s="143">
        <v>4300</v>
      </c>
      <c r="G29" s="143">
        <v>4600</v>
      </c>
      <c r="H29" s="143">
        <v>4200</v>
      </c>
      <c r="I29" s="143">
        <v>4200</v>
      </c>
      <c r="J29" s="143">
        <v>4100</v>
      </c>
      <c r="K29" s="143">
        <v>4300</v>
      </c>
      <c r="L29" s="143">
        <v>5300</v>
      </c>
      <c r="M29" s="143">
        <v>5900</v>
      </c>
      <c r="N29" s="143">
        <v>5200</v>
      </c>
      <c r="O29" s="143">
        <v>4800</v>
      </c>
      <c r="P29" s="143">
        <v>5200</v>
      </c>
      <c r="Q29" s="143">
        <v>3900</v>
      </c>
      <c r="R29" s="143">
        <v>3200</v>
      </c>
      <c r="S29" s="143">
        <v>2600</v>
      </c>
      <c r="T29" s="143">
        <v>3100</v>
      </c>
      <c r="U29" s="143">
        <v>72500</v>
      </c>
    </row>
    <row r="30" spans="1:21" ht="15">
      <c r="A30" s="160">
        <v>26</v>
      </c>
      <c r="B30" s="160" t="s">
        <v>56</v>
      </c>
      <c r="C30" s="163" t="s">
        <v>71</v>
      </c>
      <c r="D30" s="143">
        <v>4800</v>
      </c>
      <c r="E30" s="143">
        <v>4600</v>
      </c>
      <c r="F30" s="143">
        <v>5100</v>
      </c>
      <c r="G30" s="143">
        <v>5500</v>
      </c>
      <c r="H30" s="143">
        <v>6100</v>
      </c>
      <c r="I30" s="143">
        <v>6100</v>
      </c>
      <c r="J30" s="143">
        <v>6000</v>
      </c>
      <c r="K30" s="143">
        <v>6200</v>
      </c>
      <c r="L30" s="143">
        <v>7100</v>
      </c>
      <c r="M30" s="143">
        <v>7400</v>
      </c>
      <c r="N30" s="143">
        <v>6500</v>
      </c>
      <c r="O30" s="143">
        <v>5400</v>
      </c>
      <c r="P30" s="143">
        <v>5300</v>
      </c>
      <c r="Q30" s="143">
        <v>4000</v>
      </c>
      <c r="R30" s="143">
        <v>3300</v>
      </c>
      <c r="S30" s="143">
        <v>2400</v>
      </c>
      <c r="T30" s="143">
        <v>2600</v>
      </c>
      <c r="U30" s="143">
        <v>88500</v>
      </c>
    </row>
    <row r="31" spans="1:21" ht="15">
      <c r="A31" s="160">
        <v>27</v>
      </c>
      <c r="B31" s="160" t="s">
        <v>57</v>
      </c>
      <c r="C31" s="163" t="s">
        <v>71</v>
      </c>
      <c r="D31" s="143">
        <v>700</v>
      </c>
      <c r="E31" s="143">
        <v>700</v>
      </c>
      <c r="F31" s="143">
        <v>700</v>
      </c>
      <c r="G31" s="143">
        <v>800</v>
      </c>
      <c r="H31" s="143">
        <v>700</v>
      </c>
      <c r="I31" s="143">
        <v>600</v>
      </c>
      <c r="J31" s="143">
        <v>700</v>
      </c>
      <c r="K31" s="143">
        <v>700</v>
      </c>
      <c r="L31" s="143">
        <v>900</v>
      </c>
      <c r="M31" s="143">
        <v>900</v>
      </c>
      <c r="N31" s="143">
        <v>800</v>
      </c>
      <c r="O31" s="143">
        <v>800</v>
      </c>
      <c r="P31" s="143">
        <v>800</v>
      </c>
      <c r="Q31" s="143">
        <v>600</v>
      </c>
      <c r="R31" s="143">
        <v>500</v>
      </c>
      <c r="S31" s="143">
        <v>300</v>
      </c>
      <c r="T31" s="143">
        <v>300</v>
      </c>
      <c r="U31" s="143">
        <v>11300</v>
      </c>
    </row>
    <row r="32" spans="1:21" ht="15">
      <c r="A32" s="160">
        <v>28</v>
      </c>
      <c r="B32" s="160" t="s">
        <v>58</v>
      </c>
      <c r="C32" s="163" t="s">
        <v>71</v>
      </c>
      <c r="D32" s="143">
        <v>2800</v>
      </c>
      <c r="E32" s="143">
        <v>2800</v>
      </c>
      <c r="F32" s="143">
        <v>3100</v>
      </c>
      <c r="G32" s="143">
        <v>3300</v>
      </c>
      <c r="H32" s="143">
        <v>3500</v>
      </c>
      <c r="I32" s="143">
        <v>3400</v>
      </c>
      <c r="J32" s="143">
        <v>3200</v>
      </c>
      <c r="K32" s="143">
        <v>3500</v>
      </c>
      <c r="L32" s="143">
        <v>4200</v>
      </c>
      <c r="M32" s="143">
        <v>4500</v>
      </c>
      <c r="N32" s="143">
        <v>4200</v>
      </c>
      <c r="O32" s="143">
        <v>3800</v>
      </c>
      <c r="P32" s="143">
        <v>4000</v>
      </c>
      <c r="Q32" s="143">
        <v>3300</v>
      </c>
      <c r="R32" s="143">
        <v>2700</v>
      </c>
      <c r="S32" s="143">
        <v>2100</v>
      </c>
      <c r="T32" s="143">
        <v>2200</v>
      </c>
      <c r="U32" s="143">
        <v>56300</v>
      </c>
    </row>
    <row r="33" spans="1:21" ht="15">
      <c r="A33" s="160">
        <v>29</v>
      </c>
      <c r="B33" s="160" t="s">
        <v>59</v>
      </c>
      <c r="C33" s="163" t="s">
        <v>71</v>
      </c>
      <c r="D33" s="143">
        <v>8900</v>
      </c>
      <c r="E33" s="143">
        <v>8700</v>
      </c>
      <c r="F33" s="143">
        <v>9400</v>
      </c>
      <c r="G33" s="143">
        <v>10000</v>
      </c>
      <c r="H33" s="143">
        <v>10100</v>
      </c>
      <c r="I33" s="143">
        <v>10100</v>
      </c>
      <c r="J33" s="143">
        <v>10200</v>
      </c>
      <c r="K33" s="143">
        <v>11000</v>
      </c>
      <c r="L33" s="143">
        <v>13200</v>
      </c>
      <c r="M33" s="143">
        <v>13200</v>
      </c>
      <c r="N33" s="143">
        <v>12000</v>
      </c>
      <c r="O33" s="143">
        <v>10500</v>
      </c>
      <c r="P33" s="143">
        <v>9600</v>
      </c>
      <c r="Q33" s="143">
        <v>7500</v>
      </c>
      <c r="R33" s="143">
        <v>6000</v>
      </c>
      <c r="S33" s="143">
        <v>4400</v>
      </c>
      <c r="T33" s="143">
        <v>4500</v>
      </c>
      <c r="U33" s="143">
        <v>159200</v>
      </c>
    </row>
    <row r="34" spans="1:21" ht="15">
      <c r="A34" s="160">
        <v>30</v>
      </c>
      <c r="B34" s="160" t="s">
        <v>60</v>
      </c>
      <c r="C34" s="163" t="s">
        <v>71</v>
      </c>
      <c r="D34" s="143">
        <v>2300</v>
      </c>
      <c r="E34" s="143">
        <v>2500</v>
      </c>
      <c r="F34" s="143">
        <v>2700</v>
      </c>
      <c r="G34" s="143">
        <v>3200</v>
      </c>
      <c r="H34" s="143">
        <v>3800</v>
      </c>
      <c r="I34" s="143">
        <v>2900</v>
      </c>
      <c r="J34" s="143">
        <v>2600</v>
      </c>
      <c r="K34" s="143">
        <v>2900</v>
      </c>
      <c r="L34" s="143">
        <v>3400</v>
      </c>
      <c r="M34" s="143">
        <v>3600</v>
      </c>
      <c r="N34" s="143">
        <v>3200</v>
      </c>
      <c r="O34" s="143">
        <v>2700</v>
      </c>
      <c r="P34" s="143">
        <v>2800</v>
      </c>
      <c r="Q34" s="143">
        <v>2100</v>
      </c>
      <c r="R34" s="143">
        <v>1800</v>
      </c>
      <c r="S34" s="143">
        <v>1400</v>
      </c>
      <c r="T34" s="143">
        <v>1400</v>
      </c>
      <c r="U34" s="143">
        <v>45300</v>
      </c>
    </row>
    <row r="35" spans="1:21" ht="15">
      <c r="A35" s="160">
        <v>31</v>
      </c>
      <c r="B35" s="160" t="s">
        <v>61</v>
      </c>
      <c r="C35" s="163" t="s">
        <v>71</v>
      </c>
      <c r="D35" s="143">
        <v>5700</v>
      </c>
      <c r="E35" s="143">
        <v>5400</v>
      </c>
      <c r="F35" s="143">
        <v>5400</v>
      </c>
      <c r="G35" s="143">
        <v>5700</v>
      </c>
      <c r="H35" s="143">
        <v>5600</v>
      </c>
      <c r="I35" s="143">
        <v>5700</v>
      </c>
      <c r="J35" s="143">
        <v>6100</v>
      </c>
      <c r="K35" s="143">
        <v>6600</v>
      </c>
      <c r="L35" s="143">
        <v>7800</v>
      </c>
      <c r="M35" s="143">
        <v>7400</v>
      </c>
      <c r="N35" s="143">
        <v>6200</v>
      </c>
      <c r="O35" s="143">
        <v>5000</v>
      </c>
      <c r="P35" s="143">
        <v>4900</v>
      </c>
      <c r="Q35" s="143">
        <v>3700</v>
      </c>
      <c r="R35" s="143">
        <v>2800</v>
      </c>
      <c r="S35" s="143">
        <v>1900</v>
      </c>
      <c r="T35" s="143">
        <v>1700</v>
      </c>
      <c r="U35" s="143">
        <v>87700</v>
      </c>
    </row>
    <row r="36" spans="1:21" ht="15">
      <c r="A36" s="160">
        <v>32</v>
      </c>
      <c r="B36" s="163" t="s">
        <v>62</v>
      </c>
      <c r="C36" s="163" t="s">
        <v>71</v>
      </c>
      <c r="D36" s="143">
        <v>700</v>
      </c>
      <c r="E36" s="143">
        <v>600</v>
      </c>
      <c r="F36" s="143">
        <v>700</v>
      </c>
      <c r="G36" s="143">
        <v>800</v>
      </c>
      <c r="H36" s="143">
        <v>700</v>
      </c>
      <c r="I36" s="143">
        <v>700</v>
      </c>
      <c r="J36" s="143">
        <v>700</v>
      </c>
      <c r="K36" s="143">
        <v>800</v>
      </c>
      <c r="L36" s="143">
        <v>1100</v>
      </c>
      <c r="M36" s="143">
        <v>1000</v>
      </c>
      <c r="N36" s="143">
        <v>1000</v>
      </c>
      <c r="O36" s="143">
        <v>1000</v>
      </c>
      <c r="P36" s="143">
        <v>1100</v>
      </c>
      <c r="Q36" s="143">
        <v>800</v>
      </c>
      <c r="R36" s="143">
        <v>600</v>
      </c>
      <c r="S36" s="143">
        <v>500</v>
      </c>
      <c r="T36" s="143">
        <v>500</v>
      </c>
      <c r="U36" s="143">
        <v>13400</v>
      </c>
    </row>
    <row r="37" spans="1:21" ht="15">
      <c r="A37" s="160">
        <v>33</v>
      </c>
      <c r="B37" s="160" t="s">
        <v>63</v>
      </c>
      <c r="C37" s="163" t="s">
        <v>120</v>
      </c>
      <c r="D37" s="143">
        <v>140800</v>
      </c>
      <c r="E37" s="143">
        <v>133100</v>
      </c>
      <c r="F37" s="143">
        <v>142500</v>
      </c>
      <c r="G37" s="143">
        <v>161500</v>
      </c>
      <c r="H37" s="143">
        <v>189900</v>
      </c>
      <c r="I37" s="143">
        <v>191800</v>
      </c>
      <c r="J37" s="143">
        <v>175700</v>
      </c>
      <c r="K37" s="143">
        <v>180800</v>
      </c>
      <c r="L37" s="143">
        <v>207100</v>
      </c>
      <c r="M37" s="143">
        <v>212800</v>
      </c>
      <c r="N37" s="143">
        <v>192000</v>
      </c>
      <c r="O37" s="143">
        <v>167200</v>
      </c>
      <c r="P37" s="143">
        <v>169000</v>
      </c>
      <c r="Q37" s="143">
        <v>133900</v>
      </c>
      <c r="R37" s="143">
        <v>117900</v>
      </c>
      <c r="S37" s="143">
        <v>99500</v>
      </c>
      <c r="T37" s="143">
        <v>148900</v>
      </c>
      <c r="U37" s="143">
        <v>2764400</v>
      </c>
    </row>
    <row r="38" spans="1:21" ht="15">
      <c r="A38" s="160">
        <v>1</v>
      </c>
      <c r="B38" s="160" t="s">
        <v>31</v>
      </c>
      <c r="C38" s="163" t="s">
        <v>120</v>
      </c>
      <c r="D38" s="143">
        <v>5700</v>
      </c>
      <c r="E38" s="143">
        <v>4600</v>
      </c>
      <c r="F38" s="143">
        <v>4600</v>
      </c>
      <c r="G38" s="143">
        <v>6800</v>
      </c>
      <c r="H38" s="143">
        <v>11500</v>
      </c>
      <c r="I38" s="143">
        <v>11300</v>
      </c>
      <c r="J38" s="143">
        <v>8900</v>
      </c>
      <c r="K38" s="143">
        <v>7600</v>
      </c>
      <c r="L38" s="143">
        <v>7700</v>
      </c>
      <c r="M38" s="143">
        <v>8000</v>
      </c>
      <c r="N38" s="143">
        <v>7500</v>
      </c>
      <c r="O38" s="143">
        <v>6500</v>
      </c>
      <c r="P38" s="143">
        <v>6300</v>
      </c>
      <c r="Q38" s="143">
        <v>4600</v>
      </c>
      <c r="R38" s="143">
        <v>4300</v>
      </c>
      <c r="S38" s="143">
        <v>3900</v>
      </c>
      <c r="T38" s="143">
        <v>6000</v>
      </c>
      <c r="U38" s="143">
        <v>115800</v>
      </c>
    </row>
    <row r="39" spans="1:21" ht="15">
      <c r="A39" s="160">
        <v>2</v>
      </c>
      <c r="B39" s="160" t="s">
        <v>32</v>
      </c>
      <c r="C39" s="163" t="s">
        <v>120</v>
      </c>
      <c r="D39" s="143">
        <v>7000</v>
      </c>
      <c r="E39" s="143">
        <v>6800</v>
      </c>
      <c r="F39" s="143">
        <v>7200</v>
      </c>
      <c r="G39" s="143">
        <v>7700</v>
      </c>
      <c r="H39" s="143">
        <v>6600</v>
      </c>
      <c r="I39" s="143">
        <v>6800</v>
      </c>
      <c r="J39" s="143">
        <v>7600</v>
      </c>
      <c r="K39" s="143">
        <v>8900</v>
      </c>
      <c r="L39" s="143">
        <v>10300</v>
      </c>
      <c r="M39" s="143">
        <v>10400</v>
      </c>
      <c r="N39" s="143">
        <v>9400</v>
      </c>
      <c r="O39" s="143">
        <v>8700</v>
      </c>
      <c r="P39" s="143">
        <v>8600</v>
      </c>
      <c r="Q39" s="143">
        <v>6500</v>
      </c>
      <c r="R39" s="143">
        <v>5100</v>
      </c>
      <c r="S39" s="143">
        <v>4200</v>
      </c>
      <c r="T39" s="143">
        <v>6500</v>
      </c>
      <c r="U39" s="143">
        <v>128100</v>
      </c>
    </row>
    <row r="40" spans="1:21" ht="15">
      <c r="A40" s="160">
        <v>3</v>
      </c>
      <c r="B40" s="160" t="s">
        <v>33</v>
      </c>
      <c r="C40" s="163" t="s">
        <v>120</v>
      </c>
      <c r="D40" s="143">
        <v>2900</v>
      </c>
      <c r="E40" s="143">
        <v>3000</v>
      </c>
      <c r="F40" s="143">
        <v>3200</v>
      </c>
      <c r="G40" s="143">
        <v>3400</v>
      </c>
      <c r="H40" s="143">
        <v>3000</v>
      </c>
      <c r="I40" s="143">
        <v>3100</v>
      </c>
      <c r="J40" s="143">
        <v>3100</v>
      </c>
      <c r="K40" s="143">
        <v>3700</v>
      </c>
      <c r="L40" s="143">
        <v>4400</v>
      </c>
      <c r="M40" s="143">
        <v>4500</v>
      </c>
      <c r="N40" s="143">
        <v>4400</v>
      </c>
      <c r="O40" s="143">
        <v>3900</v>
      </c>
      <c r="P40" s="143">
        <v>4400</v>
      </c>
      <c r="Q40" s="143">
        <v>3400</v>
      </c>
      <c r="R40" s="143">
        <v>2900</v>
      </c>
      <c r="S40" s="143">
        <v>2500</v>
      </c>
      <c r="T40" s="143">
        <v>3900</v>
      </c>
      <c r="U40" s="143">
        <v>59800</v>
      </c>
    </row>
    <row r="41" spans="1:21" ht="15">
      <c r="A41" s="160">
        <v>4</v>
      </c>
      <c r="B41" s="160" t="s">
        <v>34</v>
      </c>
      <c r="C41" s="163" t="s">
        <v>120</v>
      </c>
      <c r="D41" s="143">
        <v>1900</v>
      </c>
      <c r="E41" s="143">
        <v>2000</v>
      </c>
      <c r="F41" s="143">
        <v>2300</v>
      </c>
      <c r="G41" s="143">
        <v>2600</v>
      </c>
      <c r="H41" s="143">
        <v>2200</v>
      </c>
      <c r="I41" s="143">
        <v>2200</v>
      </c>
      <c r="J41" s="143">
        <v>2200</v>
      </c>
      <c r="K41" s="143">
        <v>2600</v>
      </c>
      <c r="L41" s="143">
        <v>3300</v>
      </c>
      <c r="M41" s="143">
        <v>3500</v>
      </c>
      <c r="N41" s="143">
        <v>3400</v>
      </c>
      <c r="O41" s="143">
        <v>3200</v>
      </c>
      <c r="P41" s="143">
        <v>3500</v>
      </c>
      <c r="Q41" s="143">
        <v>2900</v>
      </c>
      <c r="R41" s="143">
        <v>2500</v>
      </c>
      <c r="S41" s="143">
        <v>2000</v>
      </c>
      <c r="T41" s="143">
        <v>3100</v>
      </c>
      <c r="U41" s="143">
        <v>45600</v>
      </c>
    </row>
    <row r="42" spans="1:21" ht="15">
      <c r="A42" s="160">
        <v>5</v>
      </c>
      <c r="B42" s="160" t="s">
        <v>35</v>
      </c>
      <c r="C42" s="163" t="s">
        <v>120</v>
      </c>
      <c r="D42" s="143">
        <v>2800</v>
      </c>
      <c r="E42" s="143">
        <v>2900</v>
      </c>
      <c r="F42" s="143">
        <v>3100</v>
      </c>
      <c r="G42" s="143">
        <v>3200</v>
      </c>
      <c r="H42" s="143">
        <v>2900</v>
      </c>
      <c r="I42" s="143">
        <v>2800</v>
      </c>
      <c r="J42" s="143">
        <v>2700</v>
      </c>
      <c r="K42" s="143">
        <v>3500</v>
      </c>
      <c r="L42" s="143">
        <v>4500</v>
      </c>
      <c r="M42" s="143">
        <v>4500</v>
      </c>
      <c r="N42" s="143">
        <v>4200</v>
      </c>
      <c r="O42" s="143">
        <v>3800</v>
      </c>
      <c r="P42" s="143">
        <v>4200</v>
      </c>
      <c r="Q42" s="143">
        <v>3300</v>
      </c>
      <c r="R42" s="143">
        <v>3100</v>
      </c>
      <c r="S42" s="143">
        <v>2600</v>
      </c>
      <c r="T42" s="143">
        <v>4300</v>
      </c>
      <c r="U42" s="143">
        <v>58300</v>
      </c>
    </row>
    <row r="43" spans="1:21" ht="15">
      <c r="A43" s="160">
        <v>6</v>
      </c>
      <c r="B43" s="160" t="s">
        <v>36</v>
      </c>
      <c r="C43" s="163" t="s">
        <v>120</v>
      </c>
      <c r="D43" s="143">
        <v>1500</v>
      </c>
      <c r="E43" s="143">
        <v>1400</v>
      </c>
      <c r="F43" s="143">
        <v>1500</v>
      </c>
      <c r="G43" s="143">
        <v>1700</v>
      </c>
      <c r="H43" s="143">
        <v>1500</v>
      </c>
      <c r="I43" s="143">
        <v>1600</v>
      </c>
      <c r="J43" s="143">
        <v>1600</v>
      </c>
      <c r="K43" s="143">
        <v>1800</v>
      </c>
      <c r="L43" s="143">
        <v>2100</v>
      </c>
      <c r="M43" s="143">
        <v>2100</v>
      </c>
      <c r="N43" s="143">
        <v>1900</v>
      </c>
      <c r="O43" s="143">
        <v>1700</v>
      </c>
      <c r="P43" s="143">
        <v>1800</v>
      </c>
      <c r="Q43" s="143">
        <v>1400</v>
      </c>
      <c r="R43" s="143">
        <v>1100</v>
      </c>
      <c r="S43" s="143">
        <v>800</v>
      </c>
      <c r="T43" s="143">
        <v>1200</v>
      </c>
      <c r="U43" s="143">
        <v>26900</v>
      </c>
    </row>
    <row r="44" spans="1:21" ht="15">
      <c r="A44" s="160">
        <v>7</v>
      </c>
      <c r="B44" s="160" t="s">
        <v>37</v>
      </c>
      <c r="C44" s="163" t="s">
        <v>120</v>
      </c>
      <c r="D44" s="143">
        <v>2500</v>
      </c>
      <c r="E44" s="143">
        <v>2400</v>
      </c>
      <c r="F44" s="143">
        <v>2500</v>
      </c>
      <c r="G44" s="143">
        <v>2900</v>
      </c>
      <c r="H44" s="143">
        <v>3100</v>
      </c>
      <c r="I44" s="143">
        <v>3300</v>
      </c>
      <c r="J44" s="143">
        <v>2900</v>
      </c>
      <c r="K44" s="143">
        <v>3000</v>
      </c>
      <c r="L44" s="143">
        <v>3700</v>
      </c>
      <c r="M44" s="143">
        <v>3900</v>
      </c>
      <c r="N44" s="143">
        <v>3600</v>
      </c>
      <c r="O44" s="143">
        <v>3100</v>
      </c>
      <c r="P44" s="143">
        <v>2900</v>
      </c>
      <c r="Q44" s="143">
        <v>2300</v>
      </c>
      <c r="R44" s="143">
        <v>2100</v>
      </c>
      <c r="S44" s="143">
        <v>1800</v>
      </c>
      <c r="T44" s="143">
        <v>2600</v>
      </c>
      <c r="U44" s="143">
        <v>48600</v>
      </c>
    </row>
    <row r="45" spans="1:21" ht="15">
      <c r="A45" s="160">
        <v>8</v>
      </c>
      <c r="B45" s="160" t="s">
        <v>38</v>
      </c>
      <c r="C45" s="163" t="s">
        <v>120</v>
      </c>
      <c r="D45" s="143">
        <v>3700</v>
      </c>
      <c r="E45" s="143">
        <v>3500</v>
      </c>
      <c r="F45" s="143">
        <v>4000</v>
      </c>
      <c r="G45" s="143">
        <v>4300</v>
      </c>
      <c r="H45" s="143">
        <v>4000</v>
      </c>
      <c r="I45" s="143">
        <v>4000</v>
      </c>
      <c r="J45" s="143">
        <v>3700</v>
      </c>
      <c r="K45" s="143">
        <v>4400</v>
      </c>
      <c r="L45" s="143">
        <v>5500</v>
      </c>
      <c r="M45" s="143">
        <v>6100</v>
      </c>
      <c r="N45" s="143">
        <v>5800</v>
      </c>
      <c r="O45" s="143">
        <v>5400</v>
      </c>
      <c r="P45" s="143">
        <v>5900</v>
      </c>
      <c r="Q45" s="143">
        <v>5000</v>
      </c>
      <c r="R45" s="143">
        <v>4200</v>
      </c>
      <c r="S45" s="143">
        <v>3500</v>
      </c>
      <c r="T45" s="143">
        <v>5300</v>
      </c>
      <c r="U45" s="143">
        <v>78100</v>
      </c>
    </row>
    <row r="46" spans="1:21" ht="15">
      <c r="A46" s="160">
        <v>9</v>
      </c>
      <c r="B46" s="160" t="s">
        <v>39</v>
      </c>
      <c r="C46" s="163" t="s">
        <v>120</v>
      </c>
      <c r="D46" s="143">
        <v>3900</v>
      </c>
      <c r="E46" s="143">
        <v>3400</v>
      </c>
      <c r="F46" s="143">
        <v>3600</v>
      </c>
      <c r="G46" s="143">
        <v>5000</v>
      </c>
      <c r="H46" s="143">
        <v>7800</v>
      </c>
      <c r="I46" s="143">
        <v>6600</v>
      </c>
      <c r="J46" s="143">
        <v>5000</v>
      </c>
      <c r="K46" s="143">
        <v>4500</v>
      </c>
      <c r="L46" s="143">
        <v>5000</v>
      </c>
      <c r="M46" s="143">
        <v>5600</v>
      </c>
      <c r="N46" s="143">
        <v>5100</v>
      </c>
      <c r="O46" s="143">
        <v>4100</v>
      </c>
      <c r="P46" s="143">
        <v>4500</v>
      </c>
      <c r="Q46" s="143">
        <v>3400</v>
      </c>
      <c r="R46" s="143">
        <v>3300</v>
      </c>
      <c r="S46" s="143">
        <v>3000</v>
      </c>
      <c r="T46" s="143">
        <v>4600</v>
      </c>
      <c r="U46" s="143">
        <v>78500</v>
      </c>
    </row>
    <row r="47" spans="1:21" ht="15">
      <c r="A47" s="160">
        <v>10</v>
      </c>
      <c r="B47" s="160" t="s">
        <v>40</v>
      </c>
      <c r="C47" s="163" t="s">
        <v>120</v>
      </c>
      <c r="D47" s="143">
        <v>3200</v>
      </c>
      <c r="E47" s="143">
        <v>3200</v>
      </c>
      <c r="F47" s="143">
        <v>3300</v>
      </c>
      <c r="G47" s="143">
        <v>3700</v>
      </c>
      <c r="H47" s="143">
        <v>3800</v>
      </c>
      <c r="I47" s="143">
        <v>3700</v>
      </c>
      <c r="J47" s="143">
        <v>3500</v>
      </c>
      <c r="K47" s="143">
        <v>4100</v>
      </c>
      <c r="L47" s="143">
        <v>4900</v>
      </c>
      <c r="M47" s="143">
        <v>4900</v>
      </c>
      <c r="N47" s="143">
        <v>4400</v>
      </c>
      <c r="O47" s="143">
        <v>3900</v>
      </c>
      <c r="P47" s="143">
        <v>4100</v>
      </c>
      <c r="Q47" s="143">
        <v>3300</v>
      </c>
      <c r="R47" s="143">
        <v>2800</v>
      </c>
      <c r="S47" s="143">
        <v>2400</v>
      </c>
      <c r="T47" s="143">
        <v>3200</v>
      </c>
      <c r="U47" s="143">
        <v>62600</v>
      </c>
    </row>
    <row r="48" spans="1:21" ht="15">
      <c r="A48" s="160">
        <v>11</v>
      </c>
      <c r="B48" s="160" t="s">
        <v>41</v>
      </c>
      <c r="C48" s="163" t="s">
        <v>120</v>
      </c>
      <c r="D48" s="143">
        <v>2400</v>
      </c>
      <c r="E48" s="143">
        <v>2700</v>
      </c>
      <c r="F48" s="143">
        <v>3000</v>
      </c>
      <c r="G48" s="143">
        <v>3400</v>
      </c>
      <c r="H48" s="143">
        <v>3100</v>
      </c>
      <c r="I48" s="143">
        <v>2700</v>
      </c>
      <c r="J48" s="143">
        <v>2800</v>
      </c>
      <c r="K48" s="143">
        <v>3300</v>
      </c>
      <c r="L48" s="143">
        <v>4200</v>
      </c>
      <c r="M48" s="143">
        <v>4700</v>
      </c>
      <c r="N48" s="143">
        <v>4400</v>
      </c>
      <c r="O48" s="143">
        <v>3800</v>
      </c>
      <c r="P48" s="143">
        <v>3800</v>
      </c>
      <c r="Q48" s="143">
        <v>3100</v>
      </c>
      <c r="R48" s="143">
        <v>2800</v>
      </c>
      <c r="S48" s="143">
        <v>2400</v>
      </c>
      <c r="T48" s="143">
        <v>3300</v>
      </c>
      <c r="U48" s="143">
        <v>55900</v>
      </c>
    </row>
    <row r="49" spans="1:21" ht="15">
      <c r="A49" s="160">
        <v>12</v>
      </c>
      <c r="B49" s="160" t="s">
        <v>42</v>
      </c>
      <c r="C49" s="163" t="s">
        <v>120</v>
      </c>
      <c r="D49" s="143">
        <v>2800</v>
      </c>
      <c r="E49" s="143">
        <v>2800</v>
      </c>
      <c r="F49" s="143">
        <v>3000</v>
      </c>
      <c r="G49" s="143">
        <v>3100</v>
      </c>
      <c r="H49" s="143">
        <v>2800</v>
      </c>
      <c r="I49" s="143">
        <v>2500</v>
      </c>
      <c r="J49" s="143">
        <v>2700</v>
      </c>
      <c r="K49" s="143">
        <v>3400</v>
      </c>
      <c r="L49" s="143">
        <v>4200</v>
      </c>
      <c r="M49" s="143">
        <v>4200</v>
      </c>
      <c r="N49" s="143">
        <v>3800</v>
      </c>
      <c r="O49" s="143">
        <v>3200</v>
      </c>
      <c r="P49" s="143">
        <v>3300</v>
      </c>
      <c r="Q49" s="143">
        <v>2600</v>
      </c>
      <c r="R49" s="143">
        <v>2300</v>
      </c>
      <c r="S49" s="143">
        <v>2000</v>
      </c>
      <c r="T49" s="143">
        <v>3000</v>
      </c>
      <c r="U49" s="143">
        <v>51600</v>
      </c>
    </row>
    <row r="50" spans="1:21" ht="15">
      <c r="A50" s="160">
        <v>13</v>
      </c>
      <c r="B50" s="160" t="s">
        <v>43</v>
      </c>
      <c r="C50" s="163" t="s">
        <v>120</v>
      </c>
      <c r="D50" s="143">
        <v>2300</v>
      </c>
      <c r="E50" s="143">
        <v>2700</v>
      </c>
      <c r="F50" s="143">
        <v>2900</v>
      </c>
      <c r="G50" s="143">
        <v>3000</v>
      </c>
      <c r="H50" s="143">
        <v>2600</v>
      </c>
      <c r="I50" s="143">
        <v>2300</v>
      </c>
      <c r="J50" s="143">
        <v>2400</v>
      </c>
      <c r="K50" s="143">
        <v>2900</v>
      </c>
      <c r="L50" s="143">
        <v>3700</v>
      </c>
      <c r="M50" s="143">
        <v>4100</v>
      </c>
      <c r="N50" s="143">
        <v>3600</v>
      </c>
      <c r="O50" s="143">
        <v>3100</v>
      </c>
      <c r="P50" s="143">
        <v>2900</v>
      </c>
      <c r="Q50" s="143">
        <v>2400</v>
      </c>
      <c r="R50" s="143">
        <v>2100</v>
      </c>
      <c r="S50" s="143">
        <v>1900</v>
      </c>
      <c r="T50" s="143">
        <v>3000</v>
      </c>
      <c r="U50" s="143">
        <v>47900</v>
      </c>
    </row>
    <row r="51" spans="1:21" ht="15">
      <c r="A51" s="160">
        <v>14</v>
      </c>
      <c r="B51" s="160" t="s">
        <v>44</v>
      </c>
      <c r="C51" s="163" t="s">
        <v>120</v>
      </c>
      <c r="D51" s="143">
        <v>12500</v>
      </c>
      <c r="E51" s="143">
        <v>10000</v>
      </c>
      <c r="F51" s="143">
        <v>10200</v>
      </c>
      <c r="G51" s="143">
        <v>13600</v>
      </c>
      <c r="H51" s="143">
        <v>25500</v>
      </c>
      <c r="I51" s="143">
        <v>27600</v>
      </c>
      <c r="J51" s="143">
        <v>22200</v>
      </c>
      <c r="K51" s="143">
        <v>18000</v>
      </c>
      <c r="L51" s="143">
        <v>17700</v>
      </c>
      <c r="M51" s="143">
        <v>17600</v>
      </c>
      <c r="N51" s="143">
        <v>15300</v>
      </c>
      <c r="O51" s="143">
        <v>12800</v>
      </c>
      <c r="P51" s="143">
        <v>12900</v>
      </c>
      <c r="Q51" s="143">
        <v>9400</v>
      </c>
      <c r="R51" s="143">
        <v>8800</v>
      </c>
      <c r="S51" s="143">
        <v>7700</v>
      </c>
      <c r="T51" s="143">
        <v>13400</v>
      </c>
      <c r="U51" s="143">
        <v>255200</v>
      </c>
    </row>
    <row r="52" spans="1:21" ht="15">
      <c r="A52" s="160">
        <v>15</v>
      </c>
      <c r="B52" s="160" t="s">
        <v>45</v>
      </c>
      <c r="C52" s="163" t="s">
        <v>120</v>
      </c>
      <c r="D52" s="143">
        <v>4600</v>
      </c>
      <c r="E52" s="143">
        <v>4100</v>
      </c>
      <c r="F52" s="143">
        <v>4300</v>
      </c>
      <c r="G52" s="143">
        <v>4500</v>
      </c>
      <c r="H52" s="143">
        <v>4500</v>
      </c>
      <c r="I52" s="143">
        <v>4900</v>
      </c>
      <c r="J52" s="143">
        <v>5100</v>
      </c>
      <c r="K52" s="143">
        <v>5700</v>
      </c>
      <c r="L52" s="143">
        <v>6400</v>
      </c>
      <c r="M52" s="143">
        <v>6300</v>
      </c>
      <c r="N52" s="143">
        <v>5500</v>
      </c>
      <c r="O52" s="143">
        <v>4800</v>
      </c>
      <c r="P52" s="143">
        <v>5000</v>
      </c>
      <c r="Q52" s="143">
        <v>3900</v>
      </c>
      <c r="R52" s="143">
        <v>3500</v>
      </c>
      <c r="S52" s="143">
        <v>2800</v>
      </c>
      <c r="T52" s="143">
        <v>3900</v>
      </c>
      <c r="U52" s="143">
        <v>79700</v>
      </c>
    </row>
    <row r="53" spans="1:21" ht="15">
      <c r="A53" s="160">
        <v>16</v>
      </c>
      <c r="B53" s="160" t="s">
        <v>46</v>
      </c>
      <c r="C53" s="163" t="s">
        <v>120</v>
      </c>
      <c r="D53" s="143">
        <v>10000</v>
      </c>
      <c r="E53" s="143">
        <v>9400</v>
      </c>
      <c r="F53" s="143">
        <v>9800</v>
      </c>
      <c r="G53" s="143">
        <v>11600</v>
      </c>
      <c r="H53" s="143">
        <v>13500</v>
      </c>
      <c r="I53" s="143">
        <v>11500</v>
      </c>
      <c r="J53" s="143">
        <v>11100</v>
      </c>
      <c r="K53" s="143">
        <v>11900</v>
      </c>
      <c r="L53" s="143">
        <v>14100</v>
      </c>
      <c r="M53" s="143">
        <v>14500</v>
      </c>
      <c r="N53" s="143">
        <v>13100</v>
      </c>
      <c r="O53" s="143">
        <v>11600</v>
      </c>
      <c r="P53" s="143">
        <v>12600</v>
      </c>
      <c r="Q53" s="143">
        <v>9900</v>
      </c>
      <c r="R53" s="143">
        <v>8300</v>
      </c>
      <c r="S53" s="143">
        <v>6800</v>
      </c>
      <c r="T53" s="143">
        <v>10500</v>
      </c>
      <c r="U53" s="143">
        <v>190300</v>
      </c>
    </row>
    <row r="54" spans="1:21" ht="15">
      <c r="A54" s="160">
        <v>17</v>
      </c>
      <c r="B54" s="160" t="s">
        <v>47</v>
      </c>
      <c r="C54" s="163" t="s">
        <v>120</v>
      </c>
      <c r="D54" s="143">
        <v>17000</v>
      </c>
      <c r="E54" s="143">
        <v>14500</v>
      </c>
      <c r="F54" s="143">
        <v>15200</v>
      </c>
      <c r="G54" s="143">
        <v>19000</v>
      </c>
      <c r="H54" s="143">
        <v>30000</v>
      </c>
      <c r="I54" s="143">
        <v>31700</v>
      </c>
      <c r="J54" s="143">
        <v>26300</v>
      </c>
      <c r="K54" s="143">
        <v>22100</v>
      </c>
      <c r="L54" s="143">
        <v>23200</v>
      </c>
      <c r="M54" s="143">
        <v>23700</v>
      </c>
      <c r="N54" s="143">
        <v>20700</v>
      </c>
      <c r="O54" s="143">
        <v>16200</v>
      </c>
      <c r="P54" s="143">
        <v>14400</v>
      </c>
      <c r="Q54" s="143">
        <v>11700</v>
      </c>
      <c r="R54" s="143">
        <v>11300</v>
      </c>
      <c r="S54" s="143">
        <v>10200</v>
      </c>
      <c r="T54" s="143">
        <v>15300</v>
      </c>
      <c r="U54" s="143">
        <v>322300</v>
      </c>
    </row>
    <row r="55" spans="1:21" ht="15">
      <c r="A55" s="160">
        <v>18</v>
      </c>
      <c r="B55" s="160" t="s">
        <v>48</v>
      </c>
      <c r="C55" s="163" t="s">
        <v>120</v>
      </c>
      <c r="D55" s="143">
        <v>5700</v>
      </c>
      <c r="E55" s="143">
        <v>5700</v>
      </c>
      <c r="F55" s="143">
        <v>6300</v>
      </c>
      <c r="G55" s="143">
        <v>6400</v>
      </c>
      <c r="H55" s="143">
        <v>5500</v>
      </c>
      <c r="I55" s="143">
        <v>6500</v>
      </c>
      <c r="J55" s="143">
        <v>6600</v>
      </c>
      <c r="K55" s="143">
        <v>7200</v>
      </c>
      <c r="L55" s="143">
        <v>8700</v>
      </c>
      <c r="M55" s="143">
        <v>9400</v>
      </c>
      <c r="N55" s="143">
        <v>8700</v>
      </c>
      <c r="O55" s="143">
        <v>8200</v>
      </c>
      <c r="P55" s="143">
        <v>8200</v>
      </c>
      <c r="Q55" s="143">
        <v>6400</v>
      </c>
      <c r="R55" s="143">
        <v>5500</v>
      </c>
      <c r="S55" s="143">
        <v>4500</v>
      </c>
      <c r="T55" s="143">
        <v>6700</v>
      </c>
      <c r="U55" s="143">
        <v>116300</v>
      </c>
    </row>
    <row r="56" spans="1:21" ht="15">
      <c r="A56" s="160">
        <v>19</v>
      </c>
      <c r="B56" s="160" t="s">
        <v>49</v>
      </c>
      <c r="C56" s="163" t="s">
        <v>120</v>
      </c>
      <c r="D56" s="143">
        <v>1900</v>
      </c>
      <c r="E56" s="143">
        <v>2000</v>
      </c>
      <c r="F56" s="143">
        <v>2200</v>
      </c>
      <c r="G56" s="143">
        <v>2600</v>
      </c>
      <c r="H56" s="143">
        <v>2600</v>
      </c>
      <c r="I56" s="143">
        <v>2600</v>
      </c>
      <c r="J56" s="143">
        <v>2400</v>
      </c>
      <c r="K56" s="143">
        <v>2600</v>
      </c>
      <c r="L56" s="143">
        <v>3200</v>
      </c>
      <c r="M56" s="143">
        <v>3500</v>
      </c>
      <c r="N56" s="143">
        <v>3200</v>
      </c>
      <c r="O56" s="143">
        <v>2700</v>
      </c>
      <c r="P56" s="143">
        <v>2700</v>
      </c>
      <c r="Q56" s="143">
        <v>2200</v>
      </c>
      <c r="R56" s="143">
        <v>2000</v>
      </c>
      <c r="S56" s="143">
        <v>1700</v>
      </c>
      <c r="T56" s="143">
        <v>2600</v>
      </c>
      <c r="U56" s="143">
        <v>42800</v>
      </c>
    </row>
    <row r="57" spans="1:21" ht="15">
      <c r="A57" s="160">
        <v>20</v>
      </c>
      <c r="B57" s="160" t="s">
        <v>50</v>
      </c>
      <c r="C57" s="163" t="s">
        <v>120</v>
      </c>
      <c r="D57" s="143">
        <v>2400</v>
      </c>
      <c r="E57" s="143">
        <v>2300</v>
      </c>
      <c r="F57" s="143">
        <v>2600</v>
      </c>
      <c r="G57" s="143">
        <v>2600</v>
      </c>
      <c r="H57" s="143">
        <v>2500</v>
      </c>
      <c r="I57" s="143">
        <v>2500</v>
      </c>
      <c r="J57" s="143">
        <v>2500</v>
      </c>
      <c r="K57" s="143">
        <v>2800</v>
      </c>
      <c r="L57" s="143">
        <v>3500</v>
      </c>
      <c r="M57" s="143">
        <v>3400</v>
      </c>
      <c r="N57" s="143">
        <v>3200</v>
      </c>
      <c r="O57" s="143">
        <v>2700</v>
      </c>
      <c r="P57" s="143">
        <v>2900</v>
      </c>
      <c r="Q57" s="143">
        <v>2200</v>
      </c>
      <c r="R57" s="143">
        <v>1800</v>
      </c>
      <c r="S57" s="143">
        <v>1500</v>
      </c>
      <c r="T57" s="143">
        <v>2000</v>
      </c>
      <c r="U57" s="143">
        <v>43400</v>
      </c>
    </row>
    <row r="58" spans="1:21" ht="15">
      <c r="A58" s="160">
        <v>21</v>
      </c>
      <c r="B58" s="160" t="s">
        <v>51</v>
      </c>
      <c r="C58" s="163" t="s">
        <v>120</v>
      </c>
      <c r="D58" s="143">
        <v>2300</v>
      </c>
      <c r="E58" s="143">
        <v>2200</v>
      </c>
      <c r="F58" s="143">
        <v>2600</v>
      </c>
      <c r="G58" s="143">
        <v>2800</v>
      </c>
      <c r="H58" s="143">
        <v>2300</v>
      </c>
      <c r="I58" s="143">
        <v>2400</v>
      </c>
      <c r="J58" s="143">
        <v>2400</v>
      </c>
      <c r="K58" s="143">
        <v>2900</v>
      </c>
      <c r="L58" s="143">
        <v>3500</v>
      </c>
      <c r="M58" s="143">
        <v>3600</v>
      </c>
      <c r="N58" s="143">
        <v>3300</v>
      </c>
      <c r="O58" s="143">
        <v>3000</v>
      </c>
      <c r="P58" s="143">
        <v>3200</v>
      </c>
      <c r="Q58" s="143">
        <v>2600</v>
      </c>
      <c r="R58" s="143">
        <v>2200</v>
      </c>
      <c r="S58" s="143">
        <v>2000</v>
      </c>
      <c r="T58" s="143">
        <v>2700</v>
      </c>
      <c r="U58" s="143">
        <v>45900</v>
      </c>
    </row>
    <row r="59" spans="1:21" ht="15">
      <c r="A59" s="160">
        <v>22</v>
      </c>
      <c r="B59" s="160" t="s">
        <v>52</v>
      </c>
      <c r="C59" s="163" t="s">
        <v>120</v>
      </c>
      <c r="D59" s="143">
        <v>3600</v>
      </c>
      <c r="E59" s="143">
        <v>3600</v>
      </c>
      <c r="F59" s="143">
        <v>3900</v>
      </c>
      <c r="G59" s="143">
        <v>4300</v>
      </c>
      <c r="H59" s="143">
        <v>4200</v>
      </c>
      <c r="I59" s="143">
        <v>4100</v>
      </c>
      <c r="J59" s="143">
        <v>4000</v>
      </c>
      <c r="K59" s="143">
        <v>4500</v>
      </c>
      <c r="L59" s="143">
        <v>5400</v>
      </c>
      <c r="M59" s="143">
        <v>5700</v>
      </c>
      <c r="N59" s="143">
        <v>5100</v>
      </c>
      <c r="O59" s="143">
        <v>4800</v>
      </c>
      <c r="P59" s="143">
        <v>5000</v>
      </c>
      <c r="Q59" s="143">
        <v>4000</v>
      </c>
      <c r="R59" s="143">
        <v>3500</v>
      </c>
      <c r="S59" s="143">
        <v>2800</v>
      </c>
      <c r="T59" s="143">
        <v>4100</v>
      </c>
      <c r="U59" s="143">
        <v>72400</v>
      </c>
    </row>
    <row r="60" spans="1:21" ht="15">
      <c r="A60" s="160">
        <v>23</v>
      </c>
      <c r="B60" s="160" t="s">
        <v>53</v>
      </c>
      <c r="C60" s="163" t="s">
        <v>120</v>
      </c>
      <c r="D60" s="143">
        <v>9700</v>
      </c>
      <c r="E60" s="143">
        <v>9300</v>
      </c>
      <c r="F60" s="143">
        <v>10100</v>
      </c>
      <c r="G60" s="143">
        <v>10300</v>
      </c>
      <c r="H60" s="143">
        <v>10900</v>
      </c>
      <c r="I60" s="143">
        <v>11500</v>
      </c>
      <c r="J60" s="143">
        <v>11300</v>
      </c>
      <c r="K60" s="143">
        <v>12200</v>
      </c>
      <c r="L60" s="143">
        <v>14000</v>
      </c>
      <c r="M60" s="143">
        <v>13700</v>
      </c>
      <c r="N60" s="143">
        <v>12100</v>
      </c>
      <c r="O60" s="143">
        <v>10400</v>
      </c>
      <c r="P60" s="143">
        <v>10100</v>
      </c>
      <c r="Q60" s="143">
        <v>8100</v>
      </c>
      <c r="R60" s="143">
        <v>7200</v>
      </c>
      <c r="S60" s="143">
        <v>5700</v>
      </c>
      <c r="T60" s="143">
        <v>7400</v>
      </c>
      <c r="U60" s="143">
        <v>174100</v>
      </c>
    </row>
    <row r="61" spans="1:21" ht="15">
      <c r="A61" s="160">
        <v>24</v>
      </c>
      <c r="B61" s="160" t="s">
        <v>54</v>
      </c>
      <c r="C61" s="163" t="s">
        <v>120</v>
      </c>
      <c r="D61" s="143">
        <v>500</v>
      </c>
      <c r="E61" s="143">
        <v>500</v>
      </c>
      <c r="F61" s="143">
        <v>500</v>
      </c>
      <c r="G61" s="143">
        <v>600</v>
      </c>
      <c r="H61" s="143">
        <v>500</v>
      </c>
      <c r="I61" s="143">
        <v>500</v>
      </c>
      <c r="J61" s="143">
        <v>500</v>
      </c>
      <c r="K61" s="143">
        <v>600</v>
      </c>
      <c r="L61" s="143">
        <v>800</v>
      </c>
      <c r="M61" s="143">
        <v>800</v>
      </c>
      <c r="N61" s="143">
        <v>800</v>
      </c>
      <c r="O61" s="143">
        <v>700</v>
      </c>
      <c r="P61" s="143">
        <v>700</v>
      </c>
      <c r="Q61" s="143">
        <v>700</v>
      </c>
      <c r="R61" s="143">
        <v>500</v>
      </c>
      <c r="S61" s="143">
        <v>400</v>
      </c>
      <c r="T61" s="143">
        <v>600</v>
      </c>
      <c r="U61" s="143">
        <v>10300</v>
      </c>
    </row>
    <row r="62" spans="1:21" ht="15">
      <c r="A62" s="160">
        <v>25</v>
      </c>
      <c r="B62" s="160" t="s">
        <v>55</v>
      </c>
      <c r="C62" s="163" t="s">
        <v>120</v>
      </c>
      <c r="D62" s="143">
        <v>3500</v>
      </c>
      <c r="E62" s="143">
        <v>3600</v>
      </c>
      <c r="F62" s="143">
        <v>4200</v>
      </c>
      <c r="G62" s="143">
        <v>4200</v>
      </c>
      <c r="H62" s="143">
        <v>3800</v>
      </c>
      <c r="I62" s="143">
        <v>4100</v>
      </c>
      <c r="J62" s="143">
        <v>3900</v>
      </c>
      <c r="K62" s="143">
        <v>4500</v>
      </c>
      <c r="L62" s="143">
        <v>5700</v>
      </c>
      <c r="M62" s="143">
        <v>6000</v>
      </c>
      <c r="N62" s="143">
        <v>5400</v>
      </c>
      <c r="O62" s="143">
        <v>5100</v>
      </c>
      <c r="P62" s="143">
        <v>5400</v>
      </c>
      <c r="Q62" s="143">
        <v>4400</v>
      </c>
      <c r="R62" s="143">
        <v>3800</v>
      </c>
      <c r="S62" s="143">
        <v>3100</v>
      </c>
      <c r="T62" s="143">
        <v>5100</v>
      </c>
      <c r="U62" s="143">
        <v>75600</v>
      </c>
    </row>
    <row r="63" spans="1:21" ht="15">
      <c r="A63" s="160">
        <v>26</v>
      </c>
      <c r="B63" s="160" t="s">
        <v>56</v>
      </c>
      <c r="C63" s="163" t="s">
        <v>120</v>
      </c>
      <c r="D63" s="143">
        <v>4600</v>
      </c>
      <c r="E63" s="143">
        <v>4600</v>
      </c>
      <c r="F63" s="143">
        <v>4900</v>
      </c>
      <c r="G63" s="143">
        <v>5300</v>
      </c>
      <c r="H63" s="143">
        <v>5800</v>
      </c>
      <c r="I63" s="143">
        <v>5900</v>
      </c>
      <c r="J63" s="143">
        <v>5600</v>
      </c>
      <c r="K63" s="143">
        <v>5900</v>
      </c>
      <c r="L63" s="143">
        <v>7200</v>
      </c>
      <c r="M63" s="143">
        <v>7500</v>
      </c>
      <c r="N63" s="143">
        <v>6600</v>
      </c>
      <c r="O63" s="143">
        <v>5500</v>
      </c>
      <c r="P63" s="143">
        <v>5600</v>
      </c>
      <c r="Q63" s="143">
        <v>4500</v>
      </c>
      <c r="R63" s="143">
        <v>4000</v>
      </c>
      <c r="S63" s="143">
        <v>3400</v>
      </c>
      <c r="T63" s="143">
        <v>4700</v>
      </c>
      <c r="U63" s="143">
        <v>91700</v>
      </c>
    </row>
    <row r="64" spans="1:21" ht="15">
      <c r="A64" s="160">
        <v>27</v>
      </c>
      <c r="B64" s="160" t="s">
        <v>57</v>
      </c>
      <c r="C64" s="163" t="s">
        <v>120</v>
      </c>
      <c r="D64" s="143">
        <v>600</v>
      </c>
      <c r="E64" s="143">
        <v>600</v>
      </c>
      <c r="F64" s="143">
        <v>700</v>
      </c>
      <c r="G64" s="143">
        <v>700</v>
      </c>
      <c r="H64" s="143">
        <v>600</v>
      </c>
      <c r="I64" s="143">
        <v>600</v>
      </c>
      <c r="J64" s="143">
        <v>700</v>
      </c>
      <c r="K64" s="143">
        <v>700</v>
      </c>
      <c r="L64" s="143">
        <v>800</v>
      </c>
      <c r="M64" s="143">
        <v>800</v>
      </c>
      <c r="N64" s="143">
        <v>700</v>
      </c>
      <c r="O64" s="143">
        <v>700</v>
      </c>
      <c r="P64" s="143">
        <v>700</v>
      </c>
      <c r="Q64" s="143">
        <v>600</v>
      </c>
      <c r="R64" s="143">
        <v>500</v>
      </c>
      <c r="S64" s="143">
        <v>400</v>
      </c>
      <c r="T64" s="143">
        <v>600</v>
      </c>
      <c r="U64" s="143">
        <v>10900</v>
      </c>
    </row>
    <row r="65" spans="1:21" ht="15">
      <c r="A65" s="160">
        <v>28</v>
      </c>
      <c r="B65" s="160" t="s">
        <v>58</v>
      </c>
      <c r="C65" s="163" t="s">
        <v>120</v>
      </c>
      <c r="D65" s="143">
        <v>2600</v>
      </c>
      <c r="E65" s="143">
        <v>2700</v>
      </c>
      <c r="F65" s="143">
        <v>3000</v>
      </c>
      <c r="G65" s="143">
        <v>3200</v>
      </c>
      <c r="H65" s="143">
        <v>3300</v>
      </c>
      <c r="I65" s="143">
        <v>3200</v>
      </c>
      <c r="J65" s="143">
        <v>3000</v>
      </c>
      <c r="K65" s="143">
        <v>3500</v>
      </c>
      <c r="L65" s="143">
        <v>4200</v>
      </c>
      <c r="M65" s="143">
        <v>4500</v>
      </c>
      <c r="N65" s="143">
        <v>4300</v>
      </c>
      <c r="O65" s="143">
        <v>3900</v>
      </c>
      <c r="P65" s="143">
        <v>4200</v>
      </c>
      <c r="Q65" s="143">
        <v>3600</v>
      </c>
      <c r="R65" s="143">
        <v>3100</v>
      </c>
      <c r="S65" s="143">
        <v>2600</v>
      </c>
      <c r="T65" s="143">
        <v>4100</v>
      </c>
      <c r="U65" s="143">
        <v>59000</v>
      </c>
    </row>
    <row r="66" spans="1:21" ht="15">
      <c r="A66" s="160">
        <v>29</v>
      </c>
      <c r="B66" s="160" t="s">
        <v>59</v>
      </c>
      <c r="C66" s="163" t="s">
        <v>120</v>
      </c>
      <c r="D66" s="143">
        <v>8600</v>
      </c>
      <c r="E66" s="143">
        <v>8500</v>
      </c>
      <c r="F66" s="143">
        <v>8900</v>
      </c>
      <c r="G66" s="143">
        <v>9700</v>
      </c>
      <c r="H66" s="143">
        <v>9500</v>
      </c>
      <c r="I66" s="143">
        <v>10100</v>
      </c>
      <c r="J66" s="143">
        <v>10000</v>
      </c>
      <c r="K66" s="143">
        <v>11100</v>
      </c>
      <c r="L66" s="143">
        <v>13000</v>
      </c>
      <c r="M66" s="143">
        <v>13300</v>
      </c>
      <c r="N66" s="143">
        <v>12200</v>
      </c>
      <c r="O66" s="143">
        <v>10700</v>
      </c>
      <c r="P66" s="143">
        <v>10200</v>
      </c>
      <c r="Q66" s="143">
        <v>8200</v>
      </c>
      <c r="R66" s="143">
        <v>7300</v>
      </c>
      <c r="S66" s="143">
        <v>6200</v>
      </c>
      <c r="T66" s="143">
        <v>8700</v>
      </c>
      <c r="U66" s="143">
        <v>166200</v>
      </c>
    </row>
    <row r="67" spans="1:21" ht="15">
      <c r="A67" s="160">
        <v>30</v>
      </c>
      <c r="B67" s="160" t="s">
        <v>60</v>
      </c>
      <c r="C67" s="163" t="s">
        <v>120</v>
      </c>
      <c r="D67" s="143">
        <v>2200</v>
      </c>
      <c r="E67" s="143">
        <v>2300</v>
      </c>
      <c r="F67" s="143">
        <v>2700</v>
      </c>
      <c r="G67" s="143">
        <v>3300</v>
      </c>
      <c r="H67" s="143">
        <v>4100</v>
      </c>
      <c r="I67" s="143">
        <v>2800</v>
      </c>
      <c r="J67" s="143">
        <v>2500</v>
      </c>
      <c r="K67" s="143">
        <v>3100</v>
      </c>
      <c r="L67" s="143">
        <v>3700</v>
      </c>
      <c r="M67" s="143">
        <v>3700</v>
      </c>
      <c r="N67" s="143">
        <v>3200</v>
      </c>
      <c r="O67" s="143">
        <v>2800</v>
      </c>
      <c r="P67" s="143">
        <v>2900</v>
      </c>
      <c r="Q67" s="143">
        <v>2400</v>
      </c>
      <c r="R67" s="143">
        <v>2100</v>
      </c>
      <c r="S67" s="143">
        <v>1700</v>
      </c>
      <c r="T67" s="143">
        <v>2500</v>
      </c>
      <c r="U67" s="143">
        <v>47800</v>
      </c>
    </row>
    <row r="68" spans="1:21" ht="15">
      <c r="A68" s="160">
        <v>31</v>
      </c>
      <c r="B68" s="160" t="s">
        <v>61</v>
      </c>
      <c r="C68" s="163" t="s">
        <v>120</v>
      </c>
      <c r="D68" s="143">
        <v>5400</v>
      </c>
      <c r="E68" s="143">
        <v>5300</v>
      </c>
      <c r="F68" s="143">
        <v>5400</v>
      </c>
      <c r="G68" s="143">
        <v>5400</v>
      </c>
      <c r="H68" s="143">
        <v>5400</v>
      </c>
      <c r="I68" s="143">
        <v>5700</v>
      </c>
      <c r="J68" s="143">
        <v>5700</v>
      </c>
      <c r="K68" s="143">
        <v>6800</v>
      </c>
      <c r="L68" s="143">
        <v>7700</v>
      </c>
      <c r="M68" s="143">
        <v>7300</v>
      </c>
      <c r="N68" s="143">
        <v>6100</v>
      </c>
      <c r="O68" s="143">
        <v>5200</v>
      </c>
      <c r="P68" s="143">
        <v>5200</v>
      </c>
      <c r="Q68" s="143">
        <v>4100</v>
      </c>
      <c r="R68" s="143">
        <v>3300</v>
      </c>
      <c r="S68" s="143">
        <v>2500</v>
      </c>
      <c r="T68" s="143">
        <v>3000</v>
      </c>
      <c r="U68" s="143">
        <v>89400</v>
      </c>
    </row>
    <row r="69" spans="1:21" ht="15">
      <c r="A69" s="160">
        <v>32</v>
      </c>
      <c r="B69" s="163" t="s">
        <v>62</v>
      </c>
      <c r="C69" s="163" t="s">
        <v>120</v>
      </c>
      <c r="D69" s="143">
        <v>600</v>
      </c>
      <c r="E69" s="143">
        <v>700</v>
      </c>
      <c r="F69" s="143">
        <v>700</v>
      </c>
      <c r="G69" s="143">
        <v>800</v>
      </c>
      <c r="H69" s="143">
        <v>500</v>
      </c>
      <c r="I69" s="143">
        <v>600</v>
      </c>
      <c r="J69" s="143">
        <v>700</v>
      </c>
      <c r="K69" s="143">
        <v>800</v>
      </c>
      <c r="L69" s="143">
        <v>1000</v>
      </c>
      <c r="M69" s="143">
        <v>1000</v>
      </c>
      <c r="N69" s="143">
        <v>1000</v>
      </c>
      <c r="O69" s="143">
        <v>900</v>
      </c>
      <c r="P69" s="143">
        <v>1000</v>
      </c>
      <c r="Q69" s="143">
        <v>800</v>
      </c>
      <c r="R69" s="143">
        <v>800</v>
      </c>
      <c r="S69" s="143">
        <v>600</v>
      </c>
      <c r="T69" s="143">
        <v>1100</v>
      </c>
      <c r="U69" s="143">
        <v>13400</v>
      </c>
    </row>
    <row r="70" spans="1:21" ht="15">
      <c r="A70" s="160">
        <v>33</v>
      </c>
      <c r="B70" s="160" t="s">
        <v>63</v>
      </c>
      <c r="C70" s="160" t="s">
        <v>78</v>
      </c>
      <c r="D70" s="143">
        <v>287800</v>
      </c>
      <c r="E70" s="143">
        <v>272800</v>
      </c>
      <c r="F70" s="143">
        <v>292600</v>
      </c>
      <c r="G70" s="143">
        <v>328600</v>
      </c>
      <c r="H70" s="143">
        <v>380500</v>
      </c>
      <c r="I70" s="143">
        <v>388800</v>
      </c>
      <c r="J70" s="143">
        <v>364000</v>
      </c>
      <c r="K70" s="143">
        <v>370900</v>
      </c>
      <c r="L70" s="143">
        <v>420400</v>
      </c>
      <c r="M70" s="143">
        <v>428400</v>
      </c>
      <c r="N70" s="143">
        <v>383300</v>
      </c>
      <c r="O70" s="143">
        <v>332700</v>
      </c>
      <c r="P70" s="143">
        <v>332600</v>
      </c>
      <c r="Q70" s="143">
        <v>256500</v>
      </c>
      <c r="R70" s="143">
        <v>217100</v>
      </c>
      <c r="S70" s="143">
        <v>175100</v>
      </c>
      <c r="T70" s="143">
        <v>230600</v>
      </c>
      <c r="U70" s="143">
        <v>5462700</v>
      </c>
    </row>
    <row r="71" spans="1:21" ht="15">
      <c r="A71" s="160">
        <v>1</v>
      </c>
      <c r="B71" s="160" t="s">
        <v>31</v>
      </c>
      <c r="C71" s="160" t="s">
        <v>78</v>
      </c>
      <c r="D71" s="143">
        <v>11700</v>
      </c>
      <c r="E71" s="143">
        <v>9400</v>
      </c>
      <c r="F71" s="143">
        <v>9700</v>
      </c>
      <c r="G71" s="143">
        <v>13100</v>
      </c>
      <c r="H71" s="143">
        <v>21400</v>
      </c>
      <c r="I71" s="143">
        <v>23100</v>
      </c>
      <c r="J71" s="143">
        <v>19600</v>
      </c>
      <c r="K71" s="143">
        <v>16700</v>
      </c>
      <c r="L71" s="143">
        <v>16400</v>
      </c>
      <c r="M71" s="143">
        <v>16500</v>
      </c>
      <c r="N71" s="143">
        <v>15400</v>
      </c>
      <c r="O71" s="143">
        <v>13500</v>
      </c>
      <c r="P71" s="143">
        <v>12900</v>
      </c>
      <c r="Q71" s="143">
        <v>8800</v>
      </c>
      <c r="R71" s="143">
        <v>7800</v>
      </c>
      <c r="S71" s="143">
        <v>6700</v>
      </c>
      <c r="T71" s="143">
        <v>9200</v>
      </c>
      <c r="U71" s="143">
        <v>231900</v>
      </c>
    </row>
    <row r="72" spans="1:21" ht="15">
      <c r="A72" s="160">
        <v>2</v>
      </c>
      <c r="B72" s="160" t="s">
        <v>32</v>
      </c>
      <c r="C72" s="160" t="s">
        <v>78</v>
      </c>
      <c r="D72" s="143">
        <v>14400</v>
      </c>
      <c r="E72" s="143">
        <v>13900</v>
      </c>
      <c r="F72" s="143">
        <v>15100</v>
      </c>
      <c r="G72" s="143">
        <v>15600</v>
      </c>
      <c r="H72" s="143">
        <v>14000</v>
      </c>
      <c r="I72" s="143">
        <v>13800</v>
      </c>
      <c r="J72" s="143">
        <v>15000</v>
      </c>
      <c r="K72" s="143">
        <v>17400</v>
      </c>
      <c r="L72" s="143">
        <v>20400</v>
      </c>
      <c r="M72" s="143">
        <v>20700</v>
      </c>
      <c r="N72" s="143">
        <v>19000</v>
      </c>
      <c r="O72" s="143">
        <v>17400</v>
      </c>
      <c r="P72" s="143">
        <v>17300</v>
      </c>
      <c r="Q72" s="143">
        <v>12700</v>
      </c>
      <c r="R72" s="143">
        <v>10000</v>
      </c>
      <c r="S72" s="143">
        <v>7700</v>
      </c>
      <c r="T72" s="143">
        <v>10500</v>
      </c>
      <c r="U72" s="143">
        <v>255000</v>
      </c>
    </row>
    <row r="73" spans="1:21" ht="15">
      <c r="A73" s="160">
        <v>3</v>
      </c>
      <c r="B73" s="160" t="s">
        <v>33</v>
      </c>
      <c r="C73" s="160" t="s">
        <v>78</v>
      </c>
      <c r="D73" s="143">
        <v>5800</v>
      </c>
      <c r="E73" s="143">
        <v>6100</v>
      </c>
      <c r="F73" s="143">
        <v>6600</v>
      </c>
      <c r="G73" s="143">
        <v>7000</v>
      </c>
      <c r="H73" s="143">
        <v>6400</v>
      </c>
      <c r="I73" s="143">
        <v>6400</v>
      </c>
      <c r="J73" s="143">
        <v>6200</v>
      </c>
      <c r="K73" s="143">
        <v>7300</v>
      </c>
      <c r="L73" s="143">
        <v>8600</v>
      </c>
      <c r="M73" s="143">
        <v>9100</v>
      </c>
      <c r="N73" s="143">
        <v>8400</v>
      </c>
      <c r="O73" s="143">
        <v>7700</v>
      </c>
      <c r="P73" s="143">
        <v>8600</v>
      </c>
      <c r="Q73" s="143">
        <v>6500</v>
      </c>
      <c r="R73" s="143">
        <v>5500</v>
      </c>
      <c r="S73" s="143">
        <v>4500</v>
      </c>
      <c r="T73" s="143">
        <v>6100</v>
      </c>
      <c r="U73" s="143">
        <v>116800</v>
      </c>
    </row>
    <row r="74" spans="1:21" ht="15">
      <c r="A74" s="160">
        <v>4</v>
      </c>
      <c r="B74" s="160" t="s">
        <v>34</v>
      </c>
      <c r="C74" s="160" t="s">
        <v>78</v>
      </c>
      <c r="D74" s="143">
        <v>4000</v>
      </c>
      <c r="E74" s="143">
        <v>4200</v>
      </c>
      <c r="F74" s="143">
        <v>4900</v>
      </c>
      <c r="G74" s="143">
        <v>5300</v>
      </c>
      <c r="H74" s="143">
        <v>4700</v>
      </c>
      <c r="I74" s="143">
        <v>4500</v>
      </c>
      <c r="J74" s="143">
        <v>4400</v>
      </c>
      <c r="K74" s="143">
        <v>5100</v>
      </c>
      <c r="L74" s="143">
        <v>6500</v>
      </c>
      <c r="M74" s="143">
        <v>7000</v>
      </c>
      <c r="N74" s="143">
        <v>6700</v>
      </c>
      <c r="O74" s="143">
        <v>6300</v>
      </c>
      <c r="P74" s="143">
        <v>7000</v>
      </c>
      <c r="Q74" s="143">
        <v>5700</v>
      </c>
      <c r="R74" s="143">
        <v>4700</v>
      </c>
      <c r="S74" s="143">
        <v>3600</v>
      </c>
      <c r="T74" s="143">
        <v>4900</v>
      </c>
      <c r="U74" s="143">
        <v>89500</v>
      </c>
    </row>
    <row r="75" spans="1:21" ht="15">
      <c r="A75" s="160">
        <v>5</v>
      </c>
      <c r="B75" s="160" t="s">
        <v>35</v>
      </c>
      <c r="C75" s="160" t="s">
        <v>78</v>
      </c>
      <c r="D75" s="143">
        <v>5600</v>
      </c>
      <c r="E75" s="143">
        <v>6000</v>
      </c>
      <c r="F75" s="143">
        <v>6300</v>
      </c>
      <c r="G75" s="143">
        <v>6600</v>
      </c>
      <c r="H75" s="143">
        <v>5900</v>
      </c>
      <c r="I75" s="143">
        <v>5700</v>
      </c>
      <c r="J75" s="143">
        <v>5500</v>
      </c>
      <c r="K75" s="143">
        <v>6900</v>
      </c>
      <c r="L75" s="143">
        <v>8700</v>
      </c>
      <c r="M75" s="143">
        <v>9000</v>
      </c>
      <c r="N75" s="143">
        <v>8200</v>
      </c>
      <c r="O75" s="143">
        <v>7500</v>
      </c>
      <c r="P75" s="143">
        <v>8300</v>
      </c>
      <c r="Q75" s="143">
        <v>6500</v>
      </c>
      <c r="R75" s="143">
        <v>5800</v>
      </c>
      <c r="S75" s="143">
        <v>4600</v>
      </c>
      <c r="T75" s="143">
        <v>7000</v>
      </c>
      <c r="U75" s="143">
        <v>114100</v>
      </c>
    </row>
    <row r="76" spans="1:21" ht="15">
      <c r="A76" s="160">
        <v>6</v>
      </c>
      <c r="B76" s="160" t="s">
        <v>36</v>
      </c>
      <c r="C76" s="160" t="s">
        <v>78</v>
      </c>
      <c r="D76" s="143">
        <v>3000</v>
      </c>
      <c r="E76" s="143">
        <v>2800</v>
      </c>
      <c r="F76" s="143">
        <v>3100</v>
      </c>
      <c r="G76" s="143">
        <v>3400</v>
      </c>
      <c r="H76" s="143">
        <v>3100</v>
      </c>
      <c r="I76" s="143">
        <v>3200</v>
      </c>
      <c r="J76" s="143">
        <v>3200</v>
      </c>
      <c r="K76" s="143">
        <v>3500</v>
      </c>
      <c r="L76" s="143">
        <v>4300</v>
      </c>
      <c r="M76" s="143">
        <v>4200</v>
      </c>
      <c r="N76" s="143">
        <v>3700</v>
      </c>
      <c r="O76" s="143">
        <v>3300</v>
      </c>
      <c r="P76" s="143">
        <v>3500</v>
      </c>
      <c r="Q76" s="143">
        <v>2700</v>
      </c>
      <c r="R76" s="143">
        <v>2100</v>
      </c>
      <c r="S76" s="143">
        <v>1500</v>
      </c>
      <c r="T76" s="143">
        <v>1900</v>
      </c>
      <c r="U76" s="143">
        <v>52500</v>
      </c>
    </row>
    <row r="77" spans="1:21" ht="15">
      <c r="A77" s="160">
        <v>7</v>
      </c>
      <c r="B77" s="160" t="s">
        <v>37</v>
      </c>
      <c r="C77" s="160" t="s">
        <v>78</v>
      </c>
      <c r="D77" s="143">
        <v>5200</v>
      </c>
      <c r="E77" s="143">
        <v>4800</v>
      </c>
      <c r="F77" s="143">
        <v>5200</v>
      </c>
      <c r="G77" s="143">
        <v>5900</v>
      </c>
      <c r="H77" s="143">
        <v>6300</v>
      </c>
      <c r="I77" s="143">
        <v>6600</v>
      </c>
      <c r="J77" s="143">
        <v>5900</v>
      </c>
      <c r="K77" s="143">
        <v>6100</v>
      </c>
      <c r="L77" s="143">
        <v>7500</v>
      </c>
      <c r="M77" s="143">
        <v>7800</v>
      </c>
      <c r="N77" s="143">
        <v>7100</v>
      </c>
      <c r="O77" s="143">
        <v>6100</v>
      </c>
      <c r="P77" s="143">
        <v>5700</v>
      </c>
      <c r="Q77" s="143">
        <v>4400</v>
      </c>
      <c r="R77" s="143">
        <v>3700</v>
      </c>
      <c r="S77" s="143">
        <v>3000</v>
      </c>
      <c r="T77" s="143">
        <v>3800</v>
      </c>
      <c r="U77" s="143">
        <v>95100</v>
      </c>
    </row>
    <row r="78" spans="1:21" ht="15">
      <c r="A78" s="160">
        <v>8</v>
      </c>
      <c r="B78" s="160" t="s">
        <v>38</v>
      </c>
      <c r="C78" s="160" t="s">
        <v>78</v>
      </c>
      <c r="D78" s="143">
        <v>7400</v>
      </c>
      <c r="E78" s="143">
        <v>7300</v>
      </c>
      <c r="F78" s="143">
        <v>8100</v>
      </c>
      <c r="G78" s="143">
        <v>8900</v>
      </c>
      <c r="H78" s="143">
        <v>8200</v>
      </c>
      <c r="I78" s="143">
        <v>8000</v>
      </c>
      <c r="J78" s="143">
        <v>7300</v>
      </c>
      <c r="K78" s="143">
        <v>8600</v>
      </c>
      <c r="L78" s="143">
        <v>10900</v>
      </c>
      <c r="M78" s="143">
        <v>12100</v>
      </c>
      <c r="N78" s="143">
        <v>11300</v>
      </c>
      <c r="O78" s="143">
        <v>10700</v>
      </c>
      <c r="P78" s="143">
        <v>11600</v>
      </c>
      <c r="Q78" s="143">
        <v>9600</v>
      </c>
      <c r="R78" s="143">
        <v>8100</v>
      </c>
      <c r="S78" s="143">
        <v>6600</v>
      </c>
      <c r="T78" s="143">
        <v>8500</v>
      </c>
      <c r="U78" s="143">
        <v>153300</v>
      </c>
    </row>
    <row r="79" spans="1:21" ht="15">
      <c r="A79" s="160">
        <v>9</v>
      </c>
      <c r="B79" s="160" t="s">
        <v>39</v>
      </c>
      <c r="C79" s="160" t="s">
        <v>78</v>
      </c>
      <c r="D79" s="143">
        <v>8100</v>
      </c>
      <c r="E79" s="143">
        <v>7100</v>
      </c>
      <c r="F79" s="143">
        <v>7300</v>
      </c>
      <c r="G79" s="143">
        <v>9800</v>
      </c>
      <c r="H79" s="143">
        <v>15200</v>
      </c>
      <c r="I79" s="143">
        <v>13500</v>
      </c>
      <c r="J79" s="143">
        <v>10500</v>
      </c>
      <c r="K79" s="143">
        <v>9600</v>
      </c>
      <c r="L79" s="143">
        <v>10300</v>
      </c>
      <c r="M79" s="143">
        <v>11200</v>
      </c>
      <c r="N79" s="143">
        <v>10300</v>
      </c>
      <c r="O79" s="143">
        <v>8300</v>
      </c>
      <c r="P79" s="143">
        <v>8700</v>
      </c>
      <c r="Q79" s="143">
        <v>6400</v>
      </c>
      <c r="R79" s="143">
        <v>6000</v>
      </c>
      <c r="S79" s="143">
        <v>5200</v>
      </c>
      <c r="T79" s="143">
        <v>7100</v>
      </c>
      <c r="U79" s="143">
        <v>154500</v>
      </c>
    </row>
    <row r="80" spans="1:21" ht="15">
      <c r="A80" s="160">
        <v>10</v>
      </c>
      <c r="B80" s="160" t="s">
        <v>40</v>
      </c>
      <c r="C80" s="160" t="s">
        <v>78</v>
      </c>
      <c r="D80" s="143">
        <v>6600</v>
      </c>
      <c r="E80" s="143">
        <v>6400</v>
      </c>
      <c r="F80" s="143">
        <v>6900</v>
      </c>
      <c r="G80" s="143">
        <v>7800</v>
      </c>
      <c r="H80" s="143">
        <v>7800</v>
      </c>
      <c r="I80" s="143">
        <v>7500</v>
      </c>
      <c r="J80" s="143">
        <v>6900</v>
      </c>
      <c r="K80" s="143">
        <v>8200</v>
      </c>
      <c r="L80" s="143">
        <v>9800</v>
      </c>
      <c r="M80" s="143">
        <v>9800</v>
      </c>
      <c r="N80" s="143">
        <v>8800</v>
      </c>
      <c r="O80" s="143">
        <v>7700</v>
      </c>
      <c r="P80" s="143">
        <v>8100</v>
      </c>
      <c r="Q80" s="143">
        <v>6300</v>
      </c>
      <c r="R80" s="143">
        <v>5300</v>
      </c>
      <c r="S80" s="143">
        <v>4200</v>
      </c>
      <c r="T80" s="143">
        <v>5000</v>
      </c>
      <c r="U80" s="143">
        <v>123000</v>
      </c>
    </row>
    <row r="81" spans="1:21" ht="15">
      <c r="A81" s="160">
        <v>11</v>
      </c>
      <c r="B81" s="160" t="s">
        <v>41</v>
      </c>
      <c r="C81" s="160" t="s">
        <v>78</v>
      </c>
      <c r="D81" s="143">
        <v>5000</v>
      </c>
      <c r="E81" s="143">
        <v>5600</v>
      </c>
      <c r="F81" s="143">
        <v>6400</v>
      </c>
      <c r="G81" s="143">
        <v>7100</v>
      </c>
      <c r="H81" s="143">
        <v>6700</v>
      </c>
      <c r="I81" s="143">
        <v>5900</v>
      </c>
      <c r="J81" s="143">
        <v>5700</v>
      </c>
      <c r="K81" s="143">
        <v>6500</v>
      </c>
      <c r="L81" s="143">
        <v>8200</v>
      </c>
      <c r="M81" s="143">
        <v>9200</v>
      </c>
      <c r="N81" s="143">
        <v>8500</v>
      </c>
      <c r="O81" s="143">
        <v>7400</v>
      </c>
      <c r="P81" s="143">
        <v>7300</v>
      </c>
      <c r="Q81" s="143">
        <v>5800</v>
      </c>
      <c r="R81" s="143">
        <v>5200</v>
      </c>
      <c r="S81" s="143">
        <v>4300</v>
      </c>
      <c r="T81" s="143">
        <v>5200</v>
      </c>
      <c r="U81" s="143">
        <v>109800</v>
      </c>
    </row>
    <row r="82" spans="1:21" ht="15">
      <c r="A82" s="160">
        <v>12</v>
      </c>
      <c r="B82" s="160" t="s">
        <v>42</v>
      </c>
      <c r="C82" s="160" t="s">
        <v>78</v>
      </c>
      <c r="D82" s="143">
        <v>5700</v>
      </c>
      <c r="E82" s="143">
        <v>5700</v>
      </c>
      <c r="F82" s="143">
        <v>6000</v>
      </c>
      <c r="G82" s="143">
        <v>6400</v>
      </c>
      <c r="H82" s="143">
        <v>5600</v>
      </c>
      <c r="I82" s="143">
        <v>5100</v>
      </c>
      <c r="J82" s="143">
        <v>5300</v>
      </c>
      <c r="K82" s="143">
        <v>6600</v>
      </c>
      <c r="L82" s="143">
        <v>8200</v>
      </c>
      <c r="M82" s="143">
        <v>8400</v>
      </c>
      <c r="N82" s="143">
        <v>7500</v>
      </c>
      <c r="O82" s="143">
        <v>6200</v>
      </c>
      <c r="P82" s="143">
        <v>6300</v>
      </c>
      <c r="Q82" s="143">
        <v>5100</v>
      </c>
      <c r="R82" s="143">
        <v>4300</v>
      </c>
      <c r="S82" s="143">
        <v>3400</v>
      </c>
      <c r="T82" s="143">
        <v>4700</v>
      </c>
      <c r="U82" s="143">
        <v>100500</v>
      </c>
    </row>
    <row r="83" spans="1:21" ht="15">
      <c r="A83" s="160">
        <v>13</v>
      </c>
      <c r="B83" s="160" t="s">
        <v>43</v>
      </c>
      <c r="C83" s="160" t="s">
        <v>78</v>
      </c>
      <c r="D83" s="143">
        <v>4600</v>
      </c>
      <c r="E83" s="143">
        <v>5500</v>
      </c>
      <c r="F83" s="143">
        <v>6100</v>
      </c>
      <c r="G83" s="143">
        <v>6100</v>
      </c>
      <c r="H83" s="143">
        <v>5500</v>
      </c>
      <c r="I83" s="143">
        <v>4800</v>
      </c>
      <c r="J83" s="143">
        <v>4800</v>
      </c>
      <c r="K83" s="143">
        <v>5600</v>
      </c>
      <c r="L83" s="143">
        <v>7100</v>
      </c>
      <c r="M83" s="143">
        <v>7800</v>
      </c>
      <c r="N83" s="143">
        <v>7200</v>
      </c>
      <c r="O83" s="143">
        <v>6100</v>
      </c>
      <c r="P83" s="143">
        <v>5700</v>
      </c>
      <c r="Q83" s="143">
        <v>4400</v>
      </c>
      <c r="R83" s="143">
        <v>3900</v>
      </c>
      <c r="S83" s="143">
        <v>3300</v>
      </c>
      <c r="T83" s="143">
        <v>4500</v>
      </c>
      <c r="U83" s="143">
        <v>93000</v>
      </c>
    </row>
    <row r="84" spans="1:21" ht="15">
      <c r="A84" s="160">
        <v>14</v>
      </c>
      <c r="B84" s="160" t="s">
        <v>44</v>
      </c>
      <c r="C84" s="160" t="s">
        <v>78</v>
      </c>
      <c r="D84" s="143">
        <v>25300</v>
      </c>
      <c r="E84" s="143">
        <v>20900</v>
      </c>
      <c r="F84" s="143">
        <v>21100</v>
      </c>
      <c r="G84" s="143">
        <v>27200</v>
      </c>
      <c r="H84" s="143">
        <v>49000</v>
      </c>
      <c r="I84" s="143">
        <v>55700</v>
      </c>
      <c r="J84" s="143">
        <v>47700</v>
      </c>
      <c r="K84" s="143">
        <v>39100</v>
      </c>
      <c r="L84" s="143">
        <v>37600</v>
      </c>
      <c r="M84" s="143">
        <v>36000</v>
      </c>
      <c r="N84" s="143">
        <v>30900</v>
      </c>
      <c r="O84" s="143">
        <v>25800</v>
      </c>
      <c r="P84" s="143">
        <v>25200</v>
      </c>
      <c r="Q84" s="143">
        <v>18000</v>
      </c>
      <c r="R84" s="143">
        <v>15800</v>
      </c>
      <c r="S84" s="143">
        <v>13500</v>
      </c>
      <c r="T84" s="143">
        <v>20500</v>
      </c>
      <c r="U84" s="143">
        <v>509400</v>
      </c>
    </row>
    <row r="85" spans="1:21" ht="15">
      <c r="A85" s="160">
        <v>15</v>
      </c>
      <c r="B85" s="160" t="s">
        <v>45</v>
      </c>
      <c r="C85" s="160" t="s">
        <v>78</v>
      </c>
      <c r="D85" s="143">
        <v>9200</v>
      </c>
      <c r="E85" s="143">
        <v>8400</v>
      </c>
      <c r="F85" s="143">
        <v>8700</v>
      </c>
      <c r="G85" s="143">
        <v>9200</v>
      </c>
      <c r="H85" s="143">
        <v>9100</v>
      </c>
      <c r="I85" s="143">
        <v>9700</v>
      </c>
      <c r="J85" s="143">
        <v>10100</v>
      </c>
      <c r="K85" s="143">
        <v>11400</v>
      </c>
      <c r="L85" s="143">
        <v>12900</v>
      </c>
      <c r="M85" s="143">
        <v>12700</v>
      </c>
      <c r="N85" s="143">
        <v>11000</v>
      </c>
      <c r="O85" s="143">
        <v>9400</v>
      </c>
      <c r="P85" s="143">
        <v>9900</v>
      </c>
      <c r="Q85" s="143">
        <v>7400</v>
      </c>
      <c r="R85" s="143">
        <v>6400</v>
      </c>
      <c r="S85" s="143">
        <v>5000</v>
      </c>
      <c r="T85" s="143">
        <v>6100</v>
      </c>
      <c r="U85" s="143">
        <v>156500</v>
      </c>
    </row>
    <row r="86" spans="1:21" ht="15">
      <c r="A86" s="160">
        <v>16</v>
      </c>
      <c r="B86" s="160" t="s">
        <v>46</v>
      </c>
      <c r="C86" s="160" t="s">
        <v>78</v>
      </c>
      <c r="D86" s="143">
        <v>20500</v>
      </c>
      <c r="E86" s="143">
        <v>19300</v>
      </c>
      <c r="F86" s="143">
        <v>20100</v>
      </c>
      <c r="G86" s="143">
        <v>23200</v>
      </c>
      <c r="H86" s="143">
        <v>26600</v>
      </c>
      <c r="I86" s="143">
        <v>23100</v>
      </c>
      <c r="J86" s="143">
        <v>22200</v>
      </c>
      <c r="K86" s="143">
        <v>23700</v>
      </c>
      <c r="L86" s="143">
        <v>28100</v>
      </c>
      <c r="M86" s="143">
        <v>28800</v>
      </c>
      <c r="N86" s="143">
        <v>26200</v>
      </c>
      <c r="O86" s="143">
        <v>22900</v>
      </c>
      <c r="P86" s="143">
        <v>24500</v>
      </c>
      <c r="Q86" s="143">
        <v>19100</v>
      </c>
      <c r="R86" s="143">
        <v>15400</v>
      </c>
      <c r="S86" s="143">
        <v>12200</v>
      </c>
      <c r="T86" s="143">
        <v>16400</v>
      </c>
      <c r="U86" s="143">
        <v>372500</v>
      </c>
    </row>
    <row r="87" spans="1:21" ht="15">
      <c r="A87" s="160">
        <v>17</v>
      </c>
      <c r="B87" s="160" t="s">
        <v>47</v>
      </c>
      <c r="C87" s="160" t="s">
        <v>78</v>
      </c>
      <c r="D87" s="143">
        <v>34400</v>
      </c>
      <c r="E87" s="143">
        <v>29500</v>
      </c>
      <c r="F87" s="143">
        <v>31100</v>
      </c>
      <c r="G87" s="143">
        <v>38100</v>
      </c>
      <c r="H87" s="143">
        <v>58400</v>
      </c>
      <c r="I87" s="143">
        <v>65400</v>
      </c>
      <c r="J87" s="143">
        <v>58300</v>
      </c>
      <c r="K87" s="143">
        <v>50700</v>
      </c>
      <c r="L87" s="143">
        <v>51200</v>
      </c>
      <c r="M87" s="143">
        <v>50000</v>
      </c>
      <c r="N87" s="143">
        <v>42700</v>
      </c>
      <c r="O87" s="143">
        <v>33500</v>
      </c>
      <c r="P87" s="143">
        <v>28900</v>
      </c>
      <c r="Q87" s="143">
        <v>22200</v>
      </c>
      <c r="R87" s="143">
        <v>19900</v>
      </c>
      <c r="S87" s="143">
        <v>16900</v>
      </c>
      <c r="T87" s="143">
        <v>22500</v>
      </c>
      <c r="U87" s="143">
        <v>653900</v>
      </c>
    </row>
    <row r="88" spans="1:21" ht="15">
      <c r="A88" s="160">
        <v>18</v>
      </c>
      <c r="B88" s="160" t="s">
        <v>48</v>
      </c>
      <c r="C88" s="160" t="s">
        <v>78</v>
      </c>
      <c r="D88" s="143">
        <v>11900</v>
      </c>
      <c r="E88" s="143">
        <v>11700</v>
      </c>
      <c r="F88" s="143">
        <v>13100</v>
      </c>
      <c r="G88" s="143">
        <v>13400</v>
      </c>
      <c r="H88" s="143">
        <v>11800</v>
      </c>
      <c r="I88" s="143">
        <v>13000</v>
      </c>
      <c r="J88" s="143">
        <v>13100</v>
      </c>
      <c r="K88" s="143">
        <v>14200</v>
      </c>
      <c r="L88" s="143">
        <v>17100</v>
      </c>
      <c r="M88" s="143">
        <v>18500</v>
      </c>
      <c r="N88" s="143">
        <v>17300</v>
      </c>
      <c r="O88" s="143">
        <v>16400</v>
      </c>
      <c r="P88" s="143">
        <v>16400</v>
      </c>
      <c r="Q88" s="143">
        <v>12800</v>
      </c>
      <c r="R88" s="143">
        <v>10200</v>
      </c>
      <c r="S88" s="143">
        <v>8100</v>
      </c>
      <c r="T88" s="143">
        <v>10600</v>
      </c>
      <c r="U88" s="143">
        <v>229800</v>
      </c>
    </row>
    <row r="89" spans="1:21" ht="15">
      <c r="A89" s="160">
        <v>19</v>
      </c>
      <c r="B89" s="160" t="s">
        <v>49</v>
      </c>
      <c r="C89" s="160" t="s">
        <v>78</v>
      </c>
      <c r="D89" s="143">
        <v>4100</v>
      </c>
      <c r="E89" s="143">
        <v>4100</v>
      </c>
      <c r="F89" s="143">
        <v>4600</v>
      </c>
      <c r="G89" s="143">
        <v>5200</v>
      </c>
      <c r="H89" s="143">
        <v>5400</v>
      </c>
      <c r="I89" s="143">
        <v>5300</v>
      </c>
      <c r="J89" s="143">
        <v>5100</v>
      </c>
      <c r="K89" s="143">
        <v>5400</v>
      </c>
      <c r="L89" s="143">
        <v>6500</v>
      </c>
      <c r="M89" s="143">
        <v>7200</v>
      </c>
      <c r="N89" s="143">
        <v>6300</v>
      </c>
      <c r="O89" s="143">
        <v>5300</v>
      </c>
      <c r="P89" s="143">
        <v>5200</v>
      </c>
      <c r="Q89" s="143">
        <v>4100</v>
      </c>
      <c r="R89" s="143">
        <v>3500</v>
      </c>
      <c r="S89" s="143">
        <v>3000</v>
      </c>
      <c r="T89" s="143">
        <v>3800</v>
      </c>
      <c r="U89" s="143">
        <v>84200</v>
      </c>
    </row>
    <row r="90" spans="1:21" ht="15">
      <c r="A90" s="160">
        <v>20</v>
      </c>
      <c r="B90" s="160" t="s">
        <v>50</v>
      </c>
      <c r="C90" s="160" t="s">
        <v>78</v>
      </c>
      <c r="D90" s="143">
        <v>4800</v>
      </c>
      <c r="E90" s="143">
        <v>4700</v>
      </c>
      <c r="F90" s="143">
        <v>5000</v>
      </c>
      <c r="G90" s="143">
        <v>5300</v>
      </c>
      <c r="H90" s="143">
        <v>5200</v>
      </c>
      <c r="I90" s="143">
        <v>4900</v>
      </c>
      <c r="J90" s="143">
        <v>4900</v>
      </c>
      <c r="K90" s="143">
        <v>5500</v>
      </c>
      <c r="L90" s="143">
        <v>6700</v>
      </c>
      <c r="M90" s="143">
        <v>6700</v>
      </c>
      <c r="N90" s="143">
        <v>6200</v>
      </c>
      <c r="O90" s="143">
        <v>5300</v>
      </c>
      <c r="P90" s="143">
        <v>5700</v>
      </c>
      <c r="Q90" s="143">
        <v>4200</v>
      </c>
      <c r="R90" s="143">
        <v>3400</v>
      </c>
      <c r="S90" s="143">
        <v>2700</v>
      </c>
      <c r="T90" s="143">
        <v>3200</v>
      </c>
      <c r="U90" s="143">
        <v>84600</v>
      </c>
    </row>
    <row r="91" spans="1:21" ht="15">
      <c r="A91" s="160">
        <v>21</v>
      </c>
      <c r="B91" s="160" t="s">
        <v>51</v>
      </c>
      <c r="C91" s="160" t="s">
        <v>78</v>
      </c>
      <c r="D91" s="143">
        <v>4800</v>
      </c>
      <c r="E91" s="143">
        <v>4500</v>
      </c>
      <c r="F91" s="143">
        <v>5400</v>
      </c>
      <c r="G91" s="143">
        <v>5900</v>
      </c>
      <c r="H91" s="143">
        <v>4700</v>
      </c>
      <c r="I91" s="143">
        <v>4600</v>
      </c>
      <c r="J91" s="143">
        <v>4600</v>
      </c>
      <c r="K91" s="143">
        <v>5400</v>
      </c>
      <c r="L91" s="143">
        <v>6600</v>
      </c>
      <c r="M91" s="143">
        <v>6900</v>
      </c>
      <c r="N91" s="143">
        <v>6400</v>
      </c>
      <c r="O91" s="143">
        <v>5900</v>
      </c>
      <c r="P91" s="143">
        <v>6200</v>
      </c>
      <c r="Q91" s="143">
        <v>4900</v>
      </c>
      <c r="R91" s="143">
        <v>4100</v>
      </c>
      <c r="S91" s="143">
        <v>3400</v>
      </c>
      <c r="T91" s="143">
        <v>4300</v>
      </c>
      <c r="U91" s="143">
        <v>88800</v>
      </c>
    </row>
    <row r="92" spans="1:21" ht="15">
      <c r="A92" s="160">
        <v>22</v>
      </c>
      <c r="B92" s="160" t="s">
        <v>52</v>
      </c>
      <c r="C92" s="160" t="s">
        <v>78</v>
      </c>
      <c r="D92" s="143">
        <v>7300</v>
      </c>
      <c r="E92" s="143">
        <v>7300</v>
      </c>
      <c r="F92" s="143">
        <v>7900</v>
      </c>
      <c r="G92" s="143">
        <v>8800</v>
      </c>
      <c r="H92" s="143">
        <v>8700</v>
      </c>
      <c r="I92" s="143">
        <v>8300</v>
      </c>
      <c r="J92" s="143">
        <v>8100</v>
      </c>
      <c r="K92" s="143">
        <v>9100</v>
      </c>
      <c r="L92" s="143">
        <v>10800</v>
      </c>
      <c r="M92" s="143">
        <v>11200</v>
      </c>
      <c r="N92" s="143">
        <v>10000</v>
      </c>
      <c r="O92" s="143">
        <v>9200</v>
      </c>
      <c r="P92" s="143">
        <v>9600</v>
      </c>
      <c r="Q92" s="143">
        <v>7700</v>
      </c>
      <c r="R92" s="143">
        <v>6500</v>
      </c>
      <c r="S92" s="143">
        <v>5000</v>
      </c>
      <c r="T92" s="143">
        <v>6200</v>
      </c>
      <c r="U92" s="143">
        <v>141800</v>
      </c>
    </row>
    <row r="93" spans="1:21" ht="15">
      <c r="A93" s="160">
        <v>23</v>
      </c>
      <c r="B93" s="160" t="s">
        <v>53</v>
      </c>
      <c r="C93" s="160" t="s">
        <v>78</v>
      </c>
      <c r="D93" s="143">
        <v>19800</v>
      </c>
      <c r="E93" s="143">
        <v>19300</v>
      </c>
      <c r="F93" s="143">
        <v>20700</v>
      </c>
      <c r="G93" s="143">
        <v>21500</v>
      </c>
      <c r="H93" s="143">
        <v>21900</v>
      </c>
      <c r="I93" s="143">
        <v>23000</v>
      </c>
      <c r="J93" s="143">
        <v>22900</v>
      </c>
      <c r="K93" s="143">
        <v>24500</v>
      </c>
      <c r="L93" s="143">
        <v>28400</v>
      </c>
      <c r="M93" s="143">
        <v>27700</v>
      </c>
      <c r="N93" s="143">
        <v>24000</v>
      </c>
      <c r="O93" s="143">
        <v>20600</v>
      </c>
      <c r="P93" s="143">
        <v>19900</v>
      </c>
      <c r="Q93" s="143">
        <v>15300</v>
      </c>
      <c r="R93" s="143">
        <v>12900</v>
      </c>
      <c r="S93" s="143">
        <v>9900</v>
      </c>
      <c r="T93" s="143">
        <v>11300</v>
      </c>
      <c r="U93" s="143">
        <v>343600</v>
      </c>
    </row>
    <row r="94" spans="1:21" ht="15">
      <c r="A94" s="160">
        <v>24</v>
      </c>
      <c r="B94" s="160" t="s">
        <v>54</v>
      </c>
      <c r="C94" s="160" t="s">
        <v>78</v>
      </c>
      <c r="D94" s="143">
        <v>1000</v>
      </c>
      <c r="E94" s="143">
        <v>1000</v>
      </c>
      <c r="F94" s="143">
        <v>1100</v>
      </c>
      <c r="G94" s="143">
        <v>1300</v>
      </c>
      <c r="H94" s="143">
        <v>1100</v>
      </c>
      <c r="I94" s="143">
        <v>1000</v>
      </c>
      <c r="J94" s="143">
        <v>1000</v>
      </c>
      <c r="K94" s="143">
        <v>1200</v>
      </c>
      <c r="L94" s="143">
        <v>1600</v>
      </c>
      <c r="M94" s="143">
        <v>1700</v>
      </c>
      <c r="N94" s="143">
        <v>1600</v>
      </c>
      <c r="O94" s="143">
        <v>1500</v>
      </c>
      <c r="P94" s="143">
        <v>1500</v>
      </c>
      <c r="Q94" s="143">
        <v>1300</v>
      </c>
      <c r="R94" s="143">
        <v>1000</v>
      </c>
      <c r="S94" s="143">
        <v>700</v>
      </c>
      <c r="T94" s="143">
        <v>1000</v>
      </c>
      <c r="U94" s="143">
        <v>20400</v>
      </c>
    </row>
    <row r="95" spans="1:21" ht="15">
      <c r="A95" s="160">
        <v>25</v>
      </c>
      <c r="B95" s="160" t="s">
        <v>55</v>
      </c>
      <c r="C95" s="160" t="s">
        <v>78</v>
      </c>
      <c r="D95" s="143">
        <v>7200</v>
      </c>
      <c r="E95" s="143">
        <v>7300</v>
      </c>
      <c r="F95" s="143">
        <v>8500</v>
      </c>
      <c r="G95" s="143">
        <v>8800</v>
      </c>
      <c r="H95" s="143">
        <v>8000</v>
      </c>
      <c r="I95" s="143">
        <v>8300</v>
      </c>
      <c r="J95" s="143">
        <v>8000</v>
      </c>
      <c r="K95" s="143">
        <v>8900</v>
      </c>
      <c r="L95" s="143">
        <v>11000</v>
      </c>
      <c r="M95" s="143">
        <v>11800</v>
      </c>
      <c r="N95" s="143">
        <v>10600</v>
      </c>
      <c r="O95" s="143">
        <v>9900</v>
      </c>
      <c r="P95" s="143">
        <v>10500</v>
      </c>
      <c r="Q95" s="143">
        <v>8300</v>
      </c>
      <c r="R95" s="143">
        <v>7000</v>
      </c>
      <c r="S95" s="143">
        <v>5700</v>
      </c>
      <c r="T95" s="143">
        <v>8200</v>
      </c>
      <c r="U95" s="143">
        <v>148100</v>
      </c>
    </row>
    <row r="96" spans="1:21" ht="15">
      <c r="A96" s="160">
        <v>26</v>
      </c>
      <c r="B96" s="160" t="s">
        <v>56</v>
      </c>
      <c r="C96" s="160" t="s">
        <v>78</v>
      </c>
      <c r="D96" s="143">
        <v>9400</v>
      </c>
      <c r="E96" s="143">
        <v>9200</v>
      </c>
      <c r="F96" s="143">
        <v>9900</v>
      </c>
      <c r="G96" s="143">
        <v>10800</v>
      </c>
      <c r="H96" s="143">
        <v>11900</v>
      </c>
      <c r="I96" s="143">
        <v>12000</v>
      </c>
      <c r="J96" s="143">
        <v>11600</v>
      </c>
      <c r="K96" s="143">
        <v>12100</v>
      </c>
      <c r="L96" s="143">
        <v>14400</v>
      </c>
      <c r="M96" s="143">
        <v>14900</v>
      </c>
      <c r="N96" s="143">
        <v>13100</v>
      </c>
      <c r="O96" s="143">
        <v>10900</v>
      </c>
      <c r="P96" s="143">
        <v>10900</v>
      </c>
      <c r="Q96" s="143">
        <v>8500</v>
      </c>
      <c r="R96" s="143">
        <v>7400</v>
      </c>
      <c r="S96" s="143">
        <v>5800</v>
      </c>
      <c r="T96" s="143">
        <v>7300</v>
      </c>
      <c r="U96" s="143">
        <v>180200</v>
      </c>
    </row>
    <row r="97" spans="1:21" ht="15">
      <c r="A97" s="160">
        <v>27</v>
      </c>
      <c r="B97" s="160" t="s">
        <v>57</v>
      </c>
      <c r="C97" s="160" t="s">
        <v>78</v>
      </c>
      <c r="D97" s="143">
        <v>1300</v>
      </c>
      <c r="E97" s="143">
        <v>1200</v>
      </c>
      <c r="F97" s="143">
        <v>1400</v>
      </c>
      <c r="G97" s="143">
        <v>1400</v>
      </c>
      <c r="H97" s="143">
        <v>1200</v>
      </c>
      <c r="I97" s="143">
        <v>1200</v>
      </c>
      <c r="J97" s="143">
        <v>1400</v>
      </c>
      <c r="K97" s="143">
        <v>1500</v>
      </c>
      <c r="L97" s="143">
        <v>1700</v>
      </c>
      <c r="M97" s="143">
        <v>1700</v>
      </c>
      <c r="N97" s="143">
        <v>1500</v>
      </c>
      <c r="O97" s="143">
        <v>1500</v>
      </c>
      <c r="P97" s="143">
        <v>1500</v>
      </c>
      <c r="Q97" s="143">
        <v>1200</v>
      </c>
      <c r="R97" s="143">
        <v>900</v>
      </c>
      <c r="S97" s="143">
        <v>700</v>
      </c>
      <c r="T97" s="143">
        <v>900</v>
      </c>
      <c r="U97" s="143">
        <v>22200</v>
      </c>
    </row>
    <row r="98" spans="1:21" ht="15">
      <c r="A98" s="160">
        <v>28</v>
      </c>
      <c r="B98" s="160" t="s">
        <v>58</v>
      </c>
      <c r="C98" s="160" t="s">
        <v>78</v>
      </c>
      <c r="D98" s="143">
        <v>5400</v>
      </c>
      <c r="E98" s="143">
        <v>5400</v>
      </c>
      <c r="F98" s="143">
        <v>6100</v>
      </c>
      <c r="G98" s="143">
        <v>6500</v>
      </c>
      <c r="H98" s="143">
        <v>6700</v>
      </c>
      <c r="I98" s="143">
        <v>6600</v>
      </c>
      <c r="J98" s="143">
        <v>6200</v>
      </c>
      <c r="K98" s="143">
        <v>6900</v>
      </c>
      <c r="L98" s="143">
        <v>8300</v>
      </c>
      <c r="M98" s="143">
        <v>9000</v>
      </c>
      <c r="N98" s="143">
        <v>8500</v>
      </c>
      <c r="O98" s="143">
        <v>7700</v>
      </c>
      <c r="P98" s="143">
        <v>8100</v>
      </c>
      <c r="Q98" s="143">
        <v>7000</v>
      </c>
      <c r="R98" s="143">
        <v>5800</v>
      </c>
      <c r="S98" s="143">
        <v>4800</v>
      </c>
      <c r="T98" s="143">
        <v>6300</v>
      </c>
      <c r="U98" s="143">
        <v>115300</v>
      </c>
    </row>
    <row r="99" spans="1:21" ht="15">
      <c r="A99" s="160">
        <v>29</v>
      </c>
      <c r="B99" s="160" t="s">
        <v>59</v>
      </c>
      <c r="C99" s="160" t="s">
        <v>78</v>
      </c>
      <c r="D99" s="143">
        <v>17400</v>
      </c>
      <c r="E99" s="143">
        <v>17200</v>
      </c>
      <c r="F99" s="143">
        <v>18300</v>
      </c>
      <c r="G99" s="143">
        <v>19700</v>
      </c>
      <c r="H99" s="143">
        <v>19600</v>
      </c>
      <c r="I99" s="143">
        <v>20200</v>
      </c>
      <c r="J99" s="143">
        <v>20200</v>
      </c>
      <c r="K99" s="143">
        <v>22200</v>
      </c>
      <c r="L99" s="143">
        <v>26200</v>
      </c>
      <c r="M99" s="143">
        <v>26500</v>
      </c>
      <c r="N99" s="143">
        <v>24300</v>
      </c>
      <c r="O99" s="143">
        <v>21200</v>
      </c>
      <c r="P99" s="143">
        <v>19800</v>
      </c>
      <c r="Q99" s="143">
        <v>15700</v>
      </c>
      <c r="R99" s="143">
        <v>13200</v>
      </c>
      <c r="S99" s="143">
        <v>10500</v>
      </c>
      <c r="T99" s="143">
        <v>13200</v>
      </c>
      <c r="U99" s="143">
        <v>325400</v>
      </c>
    </row>
    <row r="100" spans="1:21" ht="15">
      <c r="A100" s="160">
        <v>30</v>
      </c>
      <c r="B100" s="160" t="s">
        <v>60</v>
      </c>
      <c r="C100" s="160" t="s">
        <v>78</v>
      </c>
      <c r="D100" s="143">
        <v>4400</v>
      </c>
      <c r="E100" s="143">
        <v>4800</v>
      </c>
      <c r="F100" s="143">
        <v>5400</v>
      </c>
      <c r="G100" s="143">
        <v>6600</v>
      </c>
      <c r="H100" s="143">
        <v>7900</v>
      </c>
      <c r="I100" s="143">
        <v>5700</v>
      </c>
      <c r="J100" s="143">
        <v>5100</v>
      </c>
      <c r="K100" s="143">
        <v>6000</v>
      </c>
      <c r="L100" s="143">
        <v>7100</v>
      </c>
      <c r="M100" s="143">
        <v>7300</v>
      </c>
      <c r="N100" s="143">
        <v>6300</v>
      </c>
      <c r="O100" s="143">
        <v>5500</v>
      </c>
      <c r="P100" s="143">
        <v>5700</v>
      </c>
      <c r="Q100" s="143">
        <v>4500</v>
      </c>
      <c r="R100" s="143">
        <v>3800</v>
      </c>
      <c r="S100" s="143">
        <v>3000</v>
      </c>
      <c r="T100" s="143">
        <v>3900</v>
      </c>
      <c r="U100" s="143">
        <v>93100</v>
      </c>
    </row>
    <row r="101" spans="1:21" ht="15">
      <c r="A101" s="160">
        <v>31</v>
      </c>
      <c r="B101" s="160" t="s">
        <v>61</v>
      </c>
      <c r="C101" s="160" t="s">
        <v>78</v>
      </c>
      <c r="D101" s="143">
        <v>11100</v>
      </c>
      <c r="E101" s="143">
        <v>10700</v>
      </c>
      <c r="F101" s="143">
        <v>10800</v>
      </c>
      <c r="G101" s="143">
        <v>11100</v>
      </c>
      <c r="H101" s="143">
        <v>11000</v>
      </c>
      <c r="I101" s="143">
        <v>11400</v>
      </c>
      <c r="J101" s="143">
        <v>11800</v>
      </c>
      <c r="K101" s="143">
        <v>13400</v>
      </c>
      <c r="L101" s="143">
        <v>15400</v>
      </c>
      <c r="M101" s="143">
        <v>14700</v>
      </c>
      <c r="N101" s="143">
        <v>12300</v>
      </c>
      <c r="O101" s="143">
        <v>10200</v>
      </c>
      <c r="P101" s="143">
        <v>10100</v>
      </c>
      <c r="Q101" s="143">
        <v>7700</v>
      </c>
      <c r="R101" s="143">
        <v>6100</v>
      </c>
      <c r="S101" s="143">
        <v>4400</v>
      </c>
      <c r="T101" s="143">
        <v>4700</v>
      </c>
      <c r="U101" s="143">
        <v>177000</v>
      </c>
    </row>
    <row r="102" spans="1:21" ht="15">
      <c r="A102" s="160">
        <v>32</v>
      </c>
      <c r="B102" s="160" t="s">
        <v>62</v>
      </c>
      <c r="C102" s="160" t="s">
        <v>78</v>
      </c>
      <c r="D102" s="143">
        <v>1200</v>
      </c>
      <c r="E102" s="143">
        <v>1300</v>
      </c>
      <c r="F102" s="143">
        <v>1500</v>
      </c>
      <c r="G102" s="143">
        <v>1600</v>
      </c>
      <c r="H102" s="143">
        <v>1200</v>
      </c>
      <c r="I102" s="143">
        <v>1200</v>
      </c>
      <c r="J102" s="143">
        <v>1400</v>
      </c>
      <c r="K102" s="143">
        <v>1600</v>
      </c>
      <c r="L102" s="143">
        <v>2000</v>
      </c>
      <c r="M102" s="143">
        <v>2100</v>
      </c>
      <c r="N102" s="143">
        <v>2000</v>
      </c>
      <c r="O102" s="143">
        <v>1900</v>
      </c>
      <c r="P102" s="143">
        <v>2000</v>
      </c>
      <c r="Q102" s="143">
        <v>1600</v>
      </c>
      <c r="R102" s="143">
        <v>1400</v>
      </c>
      <c r="S102" s="143">
        <v>1100</v>
      </c>
      <c r="T102" s="143">
        <v>1600</v>
      </c>
      <c r="U102" s="143">
        <v>26800</v>
      </c>
    </row>
  </sheetData>
  <sheetProtection password="C6C8" sheet="1" objects="1" scenarios="1" selectLockedCells="1" selectUn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for National Statistics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evanstVDI</dc:creator>
  <cp:keywords/>
  <dc:description/>
  <cp:lastModifiedBy>User</cp:lastModifiedBy>
  <cp:lastPrinted>2013-03-12T15:41:47Z</cp:lastPrinted>
  <dcterms:created xsi:type="dcterms:W3CDTF">2012-05-23T16:00:58Z</dcterms:created>
  <dcterms:modified xsi:type="dcterms:W3CDTF">2013-04-22T13:49:45Z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